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Veřejné zakázky\Malého rozsahu\VZMR_2023\VZMR_Trutnov\NÁBYTEK\"/>
    </mc:Choice>
  </mc:AlternateContent>
  <xr:revisionPtr revIDLastSave="0" documentId="8_{3BAC7A6E-8F70-4083-BE28-055B6837D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7 - Vybavení " sheetId="2" r:id="rId2"/>
    <sheet name="Seznam figur" sheetId="3" r:id="rId3"/>
  </sheets>
  <definedNames>
    <definedName name="_xlnm._FilterDatabase" localSheetId="1" hidden="1">'007 - Vybavení '!$C$118:$K$208</definedName>
    <definedName name="_xlnm.Print_Titles" localSheetId="1">'007 - Vybavení '!$118:$118</definedName>
    <definedName name="_xlnm.Print_Titles" localSheetId="0">'Rekapitulace stavby'!$92:$92</definedName>
    <definedName name="_xlnm.Print_Titles" localSheetId="2">'Seznam figur'!$9:$9</definedName>
    <definedName name="_xlnm.Print_Area" localSheetId="1">'007 - Vybavení '!$C$4:$J$76,'007 - Vybavení '!$C$82:$J$100,'007 - Vybavení '!$C$106:$J$208</definedName>
    <definedName name="_xlnm.Print_Area" localSheetId="0">'Rekapitulace stavby'!$D$4:$AO$76,'Rekapitulace stavby'!$C$82:$AQ$96</definedName>
    <definedName name="_xlnm.Print_Area" localSheetId="2">'Seznam figur'!$C$4:$G$168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95" i="1" s="1"/>
  <c r="J35" i="2"/>
  <c r="AX95" i="1" s="1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116" i="2" s="1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J198" i="2"/>
  <c r="J208" i="2"/>
  <c r="J172" i="2"/>
  <c r="BK199" i="2"/>
  <c r="J191" i="2"/>
  <c r="BK184" i="2"/>
  <c r="J131" i="2"/>
  <c r="BK188" i="2"/>
  <c r="J156" i="2"/>
  <c r="J194" i="2"/>
  <c r="BK180" i="2"/>
  <c r="J203" i="2"/>
  <c r="J122" i="2"/>
  <c r="BK197" i="2"/>
  <c r="J148" i="2"/>
  <c r="J186" i="2"/>
  <c r="J189" i="2"/>
  <c r="J185" i="2"/>
  <c r="J195" i="2"/>
  <c r="BK148" i="2"/>
  <c r="BK160" i="2"/>
  <c r="BK139" i="2"/>
  <c r="J152" i="2"/>
  <c r="J204" i="2"/>
  <c r="J125" i="2"/>
  <c r="J187" i="2"/>
  <c r="BK205" i="2"/>
  <c r="J196" i="2"/>
  <c r="BK176" i="2"/>
  <c r="AS94" i="1"/>
  <c r="BK136" i="2"/>
  <c r="J197" i="2"/>
  <c r="J137" i="2"/>
  <c r="J188" i="2"/>
  <c r="J205" i="2"/>
  <c r="BK185" i="2"/>
  <c r="J201" i="2"/>
  <c r="BK190" i="2"/>
  <c r="J180" i="2"/>
  <c r="J139" i="2"/>
  <c r="BK143" i="2"/>
  <c r="BK193" i="2"/>
  <c r="J123" i="2"/>
  <c r="BK200" i="2"/>
  <c r="BK206" i="2"/>
  <c r="BK125" i="2"/>
  <c r="BK198" i="2"/>
  <c r="BK144" i="2"/>
  <c r="J184" i="2"/>
  <c r="BK186" i="2"/>
  <c r="J206" i="2"/>
  <c r="BK191" i="2"/>
  <c r="BK137" i="2"/>
  <c r="BK138" i="2"/>
  <c r="J199" i="2"/>
  <c r="BK123" i="2"/>
  <c r="BK195" i="2"/>
  <c r="J143" i="2"/>
  <c r="J138" i="2"/>
  <c r="J135" i="2"/>
  <c r="BK152" i="2"/>
  <c r="J200" i="2"/>
  <c r="J168" i="2"/>
  <c r="J144" i="2"/>
  <c r="BK203" i="2"/>
  <c r="BK122" i="2"/>
  <c r="J192" i="2"/>
  <c r="J202" i="2"/>
  <c r="BK156" i="2"/>
  <c r="BK164" i="2"/>
  <c r="BK168" i="2"/>
  <c r="BK207" i="2"/>
  <c r="BK192" i="2"/>
  <c r="J136" i="2"/>
  <c r="BK189" i="2"/>
  <c r="BK201" i="2"/>
  <c r="BK208" i="2"/>
  <c r="BK194" i="2"/>
  <c r="BK135" i="2"/>
  <c r="BK172" i="2"/>
  <c r="J160" i="2"/>
  <c r="BK196" i="2"/>
  <c r="J176" i="2"/>
  <c r="BK202" i="2"/>
  <c r="BK204" i="2"/>
  <c r="J207" i="2"/>
  <c r="J193" i="2"/>
  <c r="BK131" i="2"/>
  <c r="J164" i="2"/>
  <c r="BK187" i="2"/>
  <c r="J190" i="2"/>
  <c r="BK121" i="2" l="1"/>
  <c r="J121" i="2" s="1"/>
  <c r="J98" i="2" s="1"/>
  <c r="R121" i="2"/>
  <c r="R120" i="2"/>
  <c r="BK124" i="2"/>
  <c r="J124" i="2" s="1"/>
  <c r="J99" i="2" s="1"/>
  <c r="P124" i="2"/>
  <c r="R124" i="2"/>
  <c r="P121" i="2"/>
  <c r="P120" i="2"/>
  <c r="T121" i="2"/>
  <c r="T120" i="2"/>
  <c r="T124" i="2"/>
  <c r="E109" i="2"/>
  <c r="BE137" i="2"/>
  <c r="F92" i="2"/>
  <c r="BE131" i="2"/>
  <c r="BE138" i="2"/>
  <c r="BE156" i="2"/>
  <c r="BE184" i="2"/>
  <c r="BE185" i="2"/>
  <c r="BE186" i="2"/>
  <c r="BE187" i="2"/>
  <c r="BE189" i="2"/>
  <c r="BE201" i="2"/>
  <c r="BE202" i="2"/>
  <c r="BE205" i="2"/>
  <c r="BE168" i="2"/>
  <c r="J89" i="2"/>
  <c r="BE125" i="2"/>
  <c r="BE143" i="2"/>
  <c r="BE122" i="2"/>
  <c r="BE139" i="2"/>
  <c r="BE164" i="2"/>
  <c r="BE176" i="2"/>
  <c r="BE123" i="2"/>
  <c r="BE144" i="2"/>
  <c r="BE180" i="2"/>
  <c r="BE136" i="2"/>
  <c r="BE198" i="2"/>
  <c r="BE200" i="2"/>
  <c r="BE203" i="2"/>
  <c r="BE206" i="2"/>
  <c r="BE152" i="2"/>
  <c r="BE188" i="2"/>
  <c r="BE191" i="2"/>
  <c r="BE193" i="2"/>
  <c r="BE195" i="2"/>
  <c r="BE197" i="2"/>
  <c r="BE199" i="2"/>
  <c r="BE135" i="2"/>
  <c r="BE148" i="2"/>
  <c r="BE160" i="2"/>
  <c r="BE172" i="2"/>
  <c r="BE190" i="2"/>
  <c r="BE192" i="2"/>
  <c r="BE194" i="2"/>
  <c r="BE196" i="2"/>
  <c r="BE204" i="2"/>
  <c r="BE207" i="2"/>
  <c r="BE208" i="2"/>
  <c r="F36" i="2"/>
  <c r="BC95" i="1" s="1"/>
  <c r="BC94" i="1" s="1"/>
  <c r="AY94" i="1" s="1"/>
  <c r="F35" i="2"/>
  <c r="BB95" i="1" s="1"/>
  <c r="BB94" i="1" s="1"/>
  <c r="W31" i="1" s="1"/>
  <c r="J34" i="2"/>
  <c r="AW95" i="1" s="1"/>
  <c r="F37" i="2"/>
  <c r="BD95" i="1" s="1"/>
  <c r="BD94" i="1" s="1"/>
  <c r="W33" i="1" s="1"/>
  <c r="F34" i="2"/>
  <c r="BA95" i="1"/>
  <c r="BA94" i="1"/>
  <c r="W30" i="1" s="1"/>
  <c r="T119" i="2" l="1"/>
  <c r="P119" i="2"/>
  <c r="AU95" i="1"/>
  <c r="R119" i="2"/>
  <c r="BK120" i="2"/>
  <c r="J120" i="2"/>
  <c r="J97" i="2"/>
  <c r="AU94" i="1"/>
  <c r="AW94" i="1"/>
  <c r="AK30" i="1"/>
  <c r="F33" i="2"/>
  <c r="AZ95" i="1" s="1"/>
  <c r="AZ94" i="1" s="1"/>
  <c r="W29" i="1" s="1"/>
  <c r="AX94" i="1"/>
  <c r="W32" i="1"/>
  <c r="J33" i="2"/>
  <c r="AV95" i="1" s="1"/>
  <c r="AT95" i="1" s="1"/>
  <c r="BK119" i="2" l="1"/>
  <c r="J119" i="2"/>
  <c r="J96" i="2"/>
  <c r="AV94" i="1"/>
  <c r="AK29" i="1" s="1"/>
  <c r="J30" i="2" l="1"/>
  <c r="AG95" i="1"/>
  <c r="AG94" i="1" s="1"/>
  <c r="AT94" i="1"/>
  <c r="AN94" i="1" l="1"/>
  <c r="AK26" i="1"/>
  <c r="J39" i="2"/>
  <c r="AN95" i="1"/>
  <c r="AK35" i="1"/>
</calcChain>
</file>

<file path=xl/sharedStrings.xml><?xml version="1.0" encoding="utf-8"?>
<sst xmlns="http://schemas.openxmlformats.org/spreadsheetml/2006/main" count="1769" uniqueCount="423">
  <si>
    <t>Export Komplet</t>
  </si>
  <si>
    <t/>
  </si>
  <si>
    <t>2.0</t>
  </si>
  <si>
    <t>ZAMOK</t>
  </si>
  <si>
    <t>False</t>
  </si>
  <si>
    <t>{47a9b80e-3b1f-44a0-8505-3d8519024acd}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</si>
  <si>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</si>
  <si>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</si>
  <si>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</si>
  <si>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</si>
  <si>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</si>
  <si>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</si>
  <si>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</si>
  <si>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</si>
  <si>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2125d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</si>
  <si>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</si>
  <si>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</si>
  <si>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obj. J.R. z Dubé 501, Trutnov - noclehárna vybavení</t>
  </si>
  <si>
    <t>KSO:</t>
  </si>
  <si>
    <t>CC-CZ:</t>
  </si>
  <si>
    <t>Místo:</t>
  </si>
  <si>
    <t>Trutnov</t>
  </si>
  <si>
    <t>Datum:</t>
  </si>
  <si>
    <t>5. 7. 2022</t>
  </si>
  <si>
    <t>Zadavatel:</t>
  </si>
  <si>
    <t>IČ:</t>
  </si>
  <si>
    <t>Město Trutnov, Slovanské nám. 165</t>
  </si>
  <si>
    <t>DIČ:</t>
  </si>
  <si>
    <t>Uchazeč:</t>
  </si>
  <si>
    <t>Vyplň údaj</t>
  </si>
  <si>
    <t>Projektant:</t>
  </si>
  <si>
    <t>Ing. Lucie Pražáková</t>
  </si>
  <si>
    <t>True</t>
  </si>
  <si>
    <t>Zpracovatel:</t>
  </si>
  <si>
    <t>Ing. Lenka Kasperová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</si>
  <si>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</si>
  <si>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</si>
  <si>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</si>
  <si>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</si>
  <si>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</si>
  <si>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</si>
  <si>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</si>
  <si>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</si>
  <si>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</si>
  <si>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</si>
  <si>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</si>
  <si>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</si>
  <si>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</si>
  <si>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</si>
  <si>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</si>
  <si>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</si>
  <si>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</si>
  <si>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</si>
  <si>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</si>
  <si>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</si>
  <si>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</si>
  <si>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</si>
  <si>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</si>
  <si>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</si>
  <si>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</si>
  <si>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</si>
  <si>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</si>
  <si>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</si>
  <si>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</si>
  <si>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</si>
  <si>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</si>
  <si>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</si>
  <si>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</si>
  <si>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</si>
  <si>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</si>
  <si>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</si>
  <si>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</si>
  <si>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</si>
  <si>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</si>
  <si>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</si>
  <si>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</si>
  <si>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</si>
  <si>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</si>
  <si>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</si>
  <si>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</si>
  <si>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</si>
  <si>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</si>
  <si>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007</t>
  </si>
  <si>
    <t xml:space="preserve">Vybavení </t>
  </si>
  <si>
    <t>STA</t>
  </si>
  <si>
    <t>1</t>
  </si>
  <si>
    <t>{257116f2-1e1d-4e50-acc2-31f458ce1c71}</t>
  </si>
  <si>
    <t>2</t>
  </si>
  <si>
    <t>KRYCÍ LIST SOUPISU PRACÍ</t>
  </si>
  <si>
    <t>Objekt:</t>
  </si>
  <si>
    <t xml:space="preserve">007 - Vybavení 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</si>
  <si>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</si>
  <si>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</si>
  <si>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</si>
  <si>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</si>
  <si>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</si>
  <si>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</si>
  <si>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725 - Zdravotechnika - zařizovací předměty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</si>
  <si>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</si>
  <si>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</si>
  <si>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</si>
  <si>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</si>
  <si>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</si>
  <si>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</si>
  <si>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</si>
  <si>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</si>
  <si>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</si>
  <si>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</si>
  <si>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</si>
  <si>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</si>
  <si>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</si>
  <si>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</si>
  <si>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</si>
  <si>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</si>
  <si>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</si>
  <si>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725</t>
  </si>
  <si>
    <t>Zdravotechnika - zařizovací předměty</t>
  </si>
  <si>
    <t>K</t>
  </si>
  <si>
    <t>7259001</t>
  </si>
  <si>
    <t>Kompl. dod. + mtž. průmyslová pračka prádelna ( průmyslová pračka pro ubytovny, min. 9 kg, servis od výrobce, rozměry 85x59x58 cm)</t>
  </si>
  <si>
    <t>ks</t>
  </si>
  <si>
    <t>16</t>
  </si>
  <si>
    <t>1869912966</t>
  </si>
  <si>
    <t>7259002</t>
  </si>
  <si>
    <t>Kompl. dod. + mtž. průmyslová sušička na prádlo ( profeionální sušička pro ubytovny, min 9 kg, servis od výrobce, rozměry 61x66x91,5 cm)_x000D_
Kompl. dod. + mtž. průmyslová sušička na prádlo ( profeionální sušička pro ubytovny, min 9 kg, servis od výrobce, roz</t>
  </si>
  <si>
    <t>198911352</t>
  </si>
  <si>
    <t>OST</t>
  </si>
  <si>
    <t>Ostatní</t>
  </si>
  <si>
    <t>4</t>
  </si>
  <si>
    <t>3</t>
  </si>
  <si>
    <t>9001</t>
  </si>
  <si>
    <t xml:space="preserve">Postel s roštem vč. matrace ložnice (kovová postel s kovovým roštem a zarážkou na matraci 90x200 cm, matrace omyvatelná, zdravotnická)_x000D_
</t>
  </si>
  <si>
    <t>kpl</t>
  </si>
  <si>
    <t>512</t>
  </si>
  <si>
    <t>-1279467924</t>
  </si>
  <si>
    <t>VV</t>
  </si>
  <si>
    <t>"1.NP"</t>
  </si>
  <si>
    <t>5</t>
  </si>
  <si>
    <t>"2.NP"</t>
  </si>
  <si>
    <t>6+1</t>
  </si>
  <si>
    <t>Součet</t>
  </si>
  <si>
    <t>9002</t>
  </si>
  <si>
    <t xml:space="preserve">Kovová palanda vč. matrací krizový pokoj (palanda vhodná pro ubytovny, věznice, omyvatelná, vysoká odolnost, nosnost 380 kg, rozměr 207x97,5 cm + matrace 200x90 cm, omyvatelné, zdravotnické)_x000D_
</t>
  </si>
  <si>
    <t>1013126944</t>
  </si>
  <si>
    <t>9003</t>
  </si>
  <si>
    <t xml:space="preserve">Žaluzie na okno na chodbŽaluzie na okno na chodbu (horizontální, instalace na straně z místnosti, ne z chodby)_x000D_
Žaluzie na okno na chodbu (horizontální, instalace na straně z místnosti, ne z chodby)_x000D_
</t>
  </si>
  <si>
    <t>1344004338</t>
  </si>
  <si>
    <t>6</t>
  </si>
  <si>
    <t>9004</t>
  </si>
  <si>
    <t xml:space="preserve">Otevřená policová skříň ložnice (skříň vysoká, úzká, otevřená, lamino buk přírodní, 50x50x200 cm)_x000D_
</t>
  </si>
  <si>
    <t>-111998162</t>
  </si>
  <si>
    <t>7</t>
  </si>
  <si>
    <t>9005</t>
  </si>
  <si>
    <t xml:space="preserve">Mobilní sušák prádla prádelna ( pevný, rozkládací, 56x8x122 cm)_x000D_
</t>
  </si>
  <si>
    <t>-1790988376</t>
  </si>
  <si>
    <t>8</t>
  </si>
  <si>
    <t>9006</t>
  </si>
  <si>
    <t xml:space="preserve">Vestavná skříň na lůžkoviny prádelna (místnost 105, regály až do stropu, hloubka regálu 60 cm, dle řezu)_x000D_
</t>
  </si>
  <si>
    <t>1583302201</t>
  </si>
  <si>
    <t>9</t>
  </si>
  <si>
    <t>9007</t>
  </si>
  <si>
    <t xml:space="preserve">Kovový regál na úklidové prostředky výlevka ( místnost 108, regál otevřený, výška min. 2m)_x000D_
</t>
  </si>
  <si>
    <t>-233470029</t>
  </si>
  <si>
    <t>10</t>
  </si>
  <si>
    <t>9008</t>
  </si>
  <si>
    <t xml:space="preserve">Kovová skříň uzamyk.na dokumentaci služebna (4 zásuvkový kontejner vhodný do ordinací pod psací stůl + centrální zámek, na kolečkách, rozměry 43x64 cm hloubka 60 cm)_x000D_
</t>
  </si>
  <si>
    <t>-395548114</t>
  </si>
  <si>
    <t>11</t>
  </si>
  <si>
    <t>9009</t>
  </si>
  <si>
    <t xml:space="preserve">Kancelářský stůl služebna (zdravotnický stůl s kovovou rámovou podnoží, hloubka 60cm, bez přední desky, délka stolu č.1 120 cm, délka stolu č. 2 160 cm, délka stolu č. 3 60 cm, lamino, barva přírodní buk)_x000D_
</t>
  </si>
  <si>
    <t>-435454486</t>
  </si>
  <si>
    <t>12</t>
  </si>
  <si>
    <t>9010</t>
  </si>
  <si>
    <t xml:space="preserve">Kancelářská zásuvková skříňka služebna (4 zásuvkový kontejner vhodný do ordinací, lamino, barva přírodní buk)_x000D_
</t>
  </si>
  <si>
    <t>-391539506</t>
  </si>
  <si>
    <t>13</t>
  </si>
  <si>
    <t>9011</t>
  </si>
  <si>
    <t xml:space="preserve">Lampičky na stoly služebna (kancelářské, dvě úrovně svícení, spotřeba energie 1-12 W)_x000D_
</t>
  </si>
  <si>
    <t>-1046909592</t>
  </si>
  <si>
    <t>14</t>
  </si>
  <si>
    <t>9012</t>
  </si>
  <si>
    <t xml:space="preserve">Kancelářská  židle služebna (pracovní židle otočná, vysoké opěradlo, bederní opěrka, nosnost min. 130 kg, )_x000D_
</t>
  </si>
  <si>
    <t>1478012855</t>
  </si>
  <si>
    <t>9013</t>
  </si>
  <si>
    <t xml:space="preserve">Lednice služebna (rozměr lednice šířka 50cm, výška 80-90 cm, hloubka 60 cm, servis zajištěný výrobcem)_x000D_
</t>
  </si>
  <si>
    <t>1052544765</t>
  </si>
  <si>
    <t>9014</t>
  </si>
  <si>
    <t xml:space="preserve">Kuchyňská linka včetně dvoudřezu společ.místnost, délka 2 m spodní díl; vrchní část 2,6 m (vrchní skříňky šířky 80, 80 - uzamykatelná, 40, 60 cm, spodní skříňky  šířky 80,80,40 cm - uzamykatelná), lamino, přírodní buk, policové s dvířky, knopky plastové_x000D_
</t>
  </si>
  <si>
    <t>-1563528659</t>
  </si>
  <si>
    <t>17</t>
  </si>
  <si>
    <t>9015</t>
  </si>
  <si>
    <t xml:space="preserve">Stůl společ.místnost (rozměr 160 x 80 cm, pevná laminátová deska, barva přírodní buk, kovové nohy odšroubovávací)_x000D_
</t>
  </si>
  <si>
    <t>1559762086</t>
  </si>
  <si>
    <t>18</t>
  </si>
  <si>
    <t>9016</t>
  </si>
  <si>
    <t xml:space="preserve">Židle skládací omyvatelná společ.místnost (židle nutné zasunout pod stůl, omyvatelné, bez područek, stabilní, stohovatelná)_x000D_
</t>
  </si>
  <si>
    <t>591628017</t>
  </si>
  <si>
    <t>19</t>
  </si>
  <si>
    <t>9017</t>
  </si>
  <si>
    <t xml:space="preserve">Rychlovarná konvice společ.místnost ( nerezová)_x000D_
</t>
  </si>
  <si>
    <t>25954719</t>
  </si>
  <si>
    <t>20</t>
  </si>
  <si>
    <t>9018</t>
  </si>
  <si>
    <t xml:space="preserve">Myčka nádobí do kuchyně, volně stojící, min. 4 programy mytí (š 60 cm, v 84,5 cm)_x000D_
</t>
  </si>
  <si>
    <t>553670532</t>
  </si>
  <si>
    <t>9019</t>
  </si>
  <si>
    <t>Lůžkoviny (polštář, deka) ložnice</t>
  </si>
  <si>
    <t>-1592211423</t>
  </si>
  <si>
    <t>22</t>
  </si>
  <si>
    <t>9020</t>
  </si>
  <si>
    <t xml:space="preserve">Lůžkoviny (prostěradlo, povlečení, chránič matrace) ložnice - voděodolný chránič matrace_x000D_
</t>
  </si>
  <si>
    <t>955774078</t>
  </si>
  <si>
    <t>23</t>
  </si>
  <si>
    <t>9021</t>
  </si>
  <si>
    <t xml:space="preserve">Pohovka služebna (pohovka rozkládací, červená, hloubka sedu min. 50 cm, bez bočních opěrek, rozměry 200x89x90 cm)_x000D_
</t>
  </si>
  <si>
    <t>-1920896335</t>
  </si>
  <si>
    <t>24</t>
  </si>
  <si>
    <t>9022</t>
  </si>
  <si>
    <t xml:space="preserve">Lékárnička na zeď služebna (nástěnná, vybavená, kovová, rozměry 32x45x19 cm)_x000D_
</t>
  </si>
  <si>
    <t>2066716711</t>
  </si>
  <si>
    <t>25</t>
  </si>
  <si>
    <t>9023</t>
  </si>
  <si>
    <t xml:space="preserve">Trezor služebna (do skříně, spodní police, rozměry 43x38x20 cm)_x000D_
</t>
  </si>
  <si>
    <t>1421630332</t>
  </si>
  <si>
    <t>26</t>
  </si>
  <si>
    <t>9024</t>
  </si>
  <si>
    <t xml:space="preserve">Omyvatelná koženková křesla služebna, barva šedá (omyvatelná křesla vhodná do čekáren ordinací, rozměry 52x71x78 cm) _x000D_
</t>
  </si>
  <si>
    <t>615709129</t>
  </si>
  <si>
    <t>27</t>
  </si>
  <si>
    <t>9025</t>
  </si>
  <si>
    <t xml:space="preserve">Stolek ke křeslům služebna (stolek do čekáren ordinací,malý, lamino, barva přírodní buk, řozměry 80x45x50 cm)_x000D_
</t>
  </si>
  <si>
    <t>724203023</t>
  </si>
  <si>
    <t>28</t>
  </si>
  <si>
    <t>9026</t>
  </si>
  <si>
    <t xml:space="preserve">Vestavné skříně pro potravinovou pomoc služebna (skříň až ke stropu , rozdělená na 3 části, uzamykatelná, typ otevírání dvoukřídlých dveří, pravá část skříně  - dole volný prostor pro ledničku, rozestup polic 35 cm, lamino, barva přírodní buk)_x000D_
</t>
  </si>
  <si>
    <t>406401765</t>
  </si>
  <si>
    <t>29</t>
  </si>
  <si>
    <t>9027</t>
  </si>
  <si>
    <t xml:space="preserve">Skříň pro zaměstnance služebna (policová skříň , lamino, barva přírodní buk, umístěná nad pohovkou délka 2m, hloubka 40 cm, výška 40-50 cm)_x000D_
</t>
  </si>
  <si>
    <t>-579291539</t>
  </si>
  <si>
    <t>30</t>
  </si>
  <si>
    <t>9028</t>
  </si>
  <si>
    <t xml:space="preserve">Stojací lampa služebna (kovová, výška 148 cm) _x000D_
</t>
  </si>
  <si>
    <t>1910776605</t>
  </si>
  <si>
    <t>31</t>
  </si>
  <si>
    <t>9029</t>
  </si>
  <si>
    <t xml:space="preserve"> 1x Pevný počítač s příslušenstvím služebna</t>
  </si>
  <si>
    <t>-628324658</t>
  </si>
  <si>
    <t>32</t>
  </si>
  <si>
    <t>9030</t>
  </si>
  <si>
    <t xml:space="preserve">Mikrovlnná trouba společ.místnost volně stojící (plánovaná do spodního dílu kuchyňské linky)_x000D_
</t>
  </si>
  <si>
    <t>-1977695722</t>
  </si>
  <si>
    <t>33</t>
  </si>
  <si>
    <t>9031</t>
  </si>
  <si>
    <t xml:space="preserve">Police nástěnná š.80 cm, bude sloužit jako knihovna ve společenské místnosti_x000D_
</t>
  </si>
  <si>
    <t>11966106</t>
  </si>
  <si>
    <t>34</t>
  </si>
  <si>
    <t>9032</t>
  </si>
  <si>
    <t xml:space="preserve">Skříň krizový pokoj (do stropu , délka 80- 100cm, šířka 40-50cm, police, lamino přírodní buk,) skříň bude sloužit pro potravinovou pomoc_x000D_
</t>
  </si>
  <si>
    <t>-521338938</t>
  </si>
  <si>
    <t>35</t>
  </si>
  <si>
    <t>9033</t>
  </si>
  <si>
    <t xml:space="preserve">Stůl krizový pokoj (jídelní, rozměry 80x80 cm, nohy čtvercové, deska laminovaná dřevotříska tl. 18 mm)_x000D_
</t>
  </si>
  <si>
    <t>1442783724</t>
  </si>
  <si>
    <t>36</t>
  </si>
  <si>
    <t>9034</t>
  </si>
  <si>
    <t xml:space="preserve">Židle krizový pokoj (omyvatelná, nutná zasunout pod stůl)_x000D_
</t>
  </si>
  <si>
    <t>2087466962</t>
  </si>
  <si>
    <t>37</t>
  </si>
  <si>
    <t>9035</t>
  </si>
  <si>
    <t xml:space="preserve">Police krizový pokoj (nástěnná, otevřená, délka 80 - 120 cm)_x000D_
</t>
  </si>
  <si>
    <t>263538868</t>
  </si>
  <si>
    <t>40</t>
  </si>
  <si>
    <t>9038</t>
  </si>
  <si>
    <t>Věšáky na zeď ložnice</t>
  </si>
  <si>
    <t>1564726606</t>
  </si>
  <si>
    <t>41</t>
  </si>
  <si>
    <t>9039</t>
  </si>
  <si>
    <t xml:space="preserve">Menší noční stolky ložnice (lékařská skříň úzká, otevřená bez šuplíků a dvířek, rozměry 40x40x76 cm, pevně ukotvená)_x000D_
</t>
  </si>
  <si>
    <t>-1609463380</t>
  </si>
  <si>
    <t>42</t>
  </si>
  <si>
    <t>9040</t>
  </si>
  <si>
    <t xml:space="preserve">Lavička šatní chodba (délka 150 cm, komplet svařená z ocelových profilů, sedací část z odolných plastových latí v barvě buk)_x000D_
</t>
  </si>
  <si>
    <t>-1830769356</t>
  </si>
  <si>
    <t>43</t>
  </si>
  <si>
    <t>9041</t>
  </si>
  <si>
    <t xml:space="preserve">Skříň šatní uzamykatelná 6 boxů chodba (každý box své zamykání, šatní skříň vybavení do fitness)_x000D_
</t>
  </si>
  <si>
    <t>-1381679828</t>
  </si>
  <si>
    <t>44</t>
  </si>
  <si>
    <t>9042</t>
  </si>
  <si>
    <t xml:space="preserve">Rohožky chodba (protiskluzová, min. rozměry 90x50 cm)_x000D_
</t>
  </si>
  <si>
    <t>-308539667</t>
  </si>
  <si>
    <t>45</t>
  </si>
  <si>
    <t>9043</t>
  </si>
  <si>
    <t>Protiskluzová podložka soc.zařízení</t>
  </si>
  <si>
    <t>1919555068</t>
  </si>
  <si>
    <t>46</t>
  </si>
  <si>
    <t>9044</t>
  </si>
  <si>
    <t xml:space="preserve">Dekorace fotoreprodukce (minimálně rozměr rámečku ve vel. A3, přírodní motivy, krajina, hory, Trutnovsko)_x000D_
</t>
  </si>
  <si>
    <t>1279785958</t>
  </si>
  <si>
    <t>47</t>
  </si>
  <si>
    <t>9045</t>
  </si>
  <si>
    <t xml:space="preserve">Žaluzie do obvodových oken vnitřní (horizontální, zatmívací)_x000D_
</t>
  </si>
  <si>
    <t>-2146419924</t>
  </si>
  <si>
    <t>SEZNAM FIGUR</t>
  </si>
  <si>
    <t>Výměra</t>
  </si>
  <si>
    <t xml:space="preserve"> 001</t>
  </si>
  <si>
    <t>Stavební část</t>
  </si>
  <si>
    <t>dlažba</t>
  </si>
  <si>
    <t>"101"  17,7</t>
  </si>
  <si>
    <t>"103"  4,5</t>
  </si>
  <si>
    <t>"104"  3,3</t>
  </si>
  <si>
    <t>"105"  1,4</t>
  </si>
  <si>
    <t>"106"  5,5</t>
  </si>
  <si>
    <t>"108"  1,5</t>
  </si>
  <si>
    <t>"109"  1,8</t>
  </si>
  <si>
    <t>"201"  10,1</t>
  </si>
  <si>
    <t>"203"  3,3</t>
  </si>
  <si>
    <t>"204"  6,2</t>
  </si>
  <si>
    <t>"205"  1,4</t>
  </si>
  <si>
    <t>"207"  14,8</t>
  </si>
  <si>
    <t>"mezipodesta"</t>
  </si>
  <si>
    <t>1*1</t>
  </si>
  <si>
    <t>fasáda</t>
  </si>
  <si>
    <t>2*(15*6+15*2,2*0,5)</t>
  </si>
  <si>
    <t>-(2,34*1,15*3+0,6*0,6+1*2,1+3*3)</t>
  </si>
  <si>
    <t>3*(2,34+2*1,15)*0,25</t>
  </si>
  <si>
    <t>(0,6+2*0,6)*0,25</t>
  </si>
  <si>
    <t>(1+2*2,1)*0,25</t>
  </si>
  <si>
    <t>(3+2*3)*0,25</t>
  </si>
  <si>
    <t>2*36*6</t>
  </si>
  <si>
    <t>-(1,15*1,5*3+1,95*1,15*2+1,5*0,6*2)</t>
  </si>
  <si>
    <t>3*(1,15+2*1,5)*0,25</t>
  </si>
  <si>
    <t>2*(1,95+2*1,15)*0,25</t>
  </si>
  <si>
    <t>2*(1,5+2*0,6)*0,25</t>
  </si>
  <si>
    <t>63</t>
  </si>
  <si>
    <t>lešení</t>
  </si>
  <si>
    <t>2*(15+2*1,5)*7,5</t>
  </si>
  <si>
    <t>2*(36+2*1,5)*6</t>
  </si>
  <si>
    <t>malba</t>
  </si>
  <si>
    <t>strop+podhled1+podhled2</t>
  </si>
  <si>
    <t>stěnystáv+stěnynové</t>
  </si>
  <si>
    <t>nátěr1</t>
  </si>
  <si>
    <t>"ocelové sloupy"</t>
  </si>
  <si>
    <t>18*(2*0,4+0,3)*6</t>
  </si>
  <si>
    <t>"zábradlí vnitřní schodiště"</t>
  </si>
  <si>
    <t>(1,5+2,8+4,5)*1,2*1,5</t>
  </si>
  <si>
    <t>Mezisoučet</t>
  </si>
  <si>
    <t>nátěr2</t>
  </si>
  <si>
    <t>"ocelové zárubně"</t>
  </si>
  <si>
    <t>9*(0,8+2*2)*0,4</t>
  </si>
  <si>
    <t>2*(0,7+2*2)*0,4</t>
  </si>
  <si>
    <t>obklad</t>
  </si>
  <si>
    <t>"102"  1*1,8</t>
  </si>
  <si>
    <t>"103"  (2,2+1,9)*1,8</t>
  </si>
  <si>
    <t>((2,2+1,9)-0,8)*1,8</t>
  </si>
  <si>
    <t>"104"  (2+0,3)*1,5</t>
  </si>
  <si>
    <t>(2+1,7-0,7+0,25*2)*1,5</t>
  </si>
  <si>
    <t>"106"  (2*2,5+2,2-0,8)*1,8</t>
  </si>
  <si>
    <t>2,2*1,8</t>
  </si>
  <si>
    <t>"108"  (2*1+1,5)*1,5</t>
  </si>
  <si>
    <t>"203"  (1,1+2*3-0,8)*1,8</t>
  </si>
  <si>
    <t>1,1*1,8</t>
  </si>
  <si>
    <t>"204"  (2,7+2*2,4+2*1,4-0,8)*1,8</t>
  </si>
  <si>
    <t>2,7*1,8</t>
  </si>
  <si>
    <t>"205"  0,9*1,8</t>
  </si>
  <si>
    <t>"207"  (2,7+2*0,6)*0,9</t>
  </si>
  <si>
    <t>podhled1</t>
  </si>
  <si>
    <t>podhled2</t>
  </si>
  <si>
    <t>14,2*5,7</t>
  </si>
  <si>
    <t>pvc</t>
  </si>
  <si>
    <t>"102"  27,4</t>
  </si>
  <si>
    <t>"107"  12</t>
  </si>
  <si>
    <t>"202"  14,2</t>
  </si>
  <si>
    <t>"206"  28,9</t>
  </si>
  <si>
    <t>rýha</t>
  </si>
  <si>
    <t>"pro kabelové propojení zvonku"</t>
  </si>
  <si>
    <t>24*0,5*1</t>
  </si>
  <si>
    <t>stěnynové</t>
  </si>
  <si>
    <t>"nové zdivo"</t>
  </si>
  <si>
    <t>"103"  (2,2+1,9)*0,8</t>
  </si>
  <si>
    <t>"104"  (2,1+0,3)*1,1</t>
  </si>
  <si>
    <t>"105"  (1,4+1,1)*2,6</t>
  </si>
  <si>
    <t>"106"  (2,2+2*2,5)*0,8</t>
  </si>
  <si>
    <t>"107"  (2,6+1,2+1,4)*2,6</t>
  </si>
  <si>
    <t>-0,8*1,97</t>
  </si>
  <si>
    <t>"201,207"  (3,2+8,8+0,6)*2,5</t>
  </si>
  <si>
    <t>-(0,8*1,97*2+1,5*1)</t>
  </si>
  <si>
    <t>"202"  (4,8+3)*2,5</t>
  </si>
  <si>
    <t>-2*0,9*0,9</t>
  </si>
  <si>
    <t>2*(0,9+2*0,9)*0,25</t>
  </si>
  <si>
    <t>"203"  (1,1+2*3)*0,7</t>
  </si>
  <si>
    <t>"204"  (2,7+2*2,4+2*1,4)*0,7</t>
  </si>
  <si>
    <t>"205,206"  (2*1,5+5,8)*2,5</t>
  </si>
  <si>
    <t>-0,8*1,97*2</t>
  </si>
  <si>
    <t>stěnystáv</t>
  </si>
  <si>
    <t>"101"  (11,8+1,5)*2*2,6</t>
  </si>
  <si>
    <t>-(0,8*1,97*3+0,7*1,97*2+2,34*1,15+1,15*1,15)</t>
  </si>
  <si>
    <t>(0,9+2*2)*0,25</t>
  </si>
  <si>
    <t>(2,34+2*1,15)*0,25</t>
  </si>
  <si>
    <t>(1,15+2*1,15)*0,25</t>
  </si>
  <si>
    <t>"102"  ((4+7,1)*2+2*1,2)*2,6</t>
  </si>
  <si>
    <t>-(0,8*1,97*2+1,95*1,15)</t>
  </si>
  <si>
    <t>(1,95+2*1,15)*0,25</t>
  </si>
  <si>
    <t>"104"  (1,7+2,1)*1,1</t>
  </si>
  <si>
    <t>"105"  1,1*2,6</t>
  </si>
  <si>
    <t>"106"  2,2*0,8</t>
  </si>
  <si>
    <t>"107"  (3,9+4+2,7)*2,6</t>
  </si>
  <si>
    <t>-(0,8*1,97*2+1,15*1,15)</t>
  </si>
  <si>
    <t>2*(0,9+2*2)*0,25</t>
  </si>
  <si>
    <t>"108"  (1,5+2*1)*1,1</t>
  </si>
  <si>
    <t>"109"  (2*1,3+1,5)*2,6</t>
  </si>
  <si>
    <t>-(0,6*0,6+0,7*1,97)</t>
  </si>
  <si>
    <t>"201,207"  (8,8+2,7)*2,5</t>
  </si>
  <si>
    <t>-(2,34*1,15*2)</t>
  </si>
  <si>
    <t>2*(2,34+2*1,15)*0,25</t>
  </si>
  <si>
    <t>"203"  1,1*0,7</t>
  </si>
  <si>
    <t>"204"  2,7*0,7</t>
  </si>
  <si>
    <t>"205"  0,9*0,7</t>
  </si>
  <si>
    <t>"206"  (5,3+5,8+4,3)*2,5</t>
  </si>
  <si>
    <t>-(2,34*1,15+1,7*1,15)</t>
  </si>
  <si>
    <t>(1,7+2*1,15)*0,25</t>
  </si>
  <si>
    <t>strop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</si>
</sst>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0" fillId="0" borderId="0" xfId="0"/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5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R5" s="19"/>
      <c r="BE5" s="20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R6" s="19"/>
      <c r="BE6" s="20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3"/>
      <c r="BS8" s="16" t="s">
        <v>6</v>
      </c>
    </row>
    <row r="9" spans="1:74" ht="14.45" customHeight="1">
      <c r="B9" s="19"/>
      <c r="AR9" s="19"/>
      <c r="BE9" s="20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3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3"/>
      <c r="BS11" s="16" t="s">
        <v>6</v>
      </c>
    </row>
    <row r="12" spans="1:74" ht="6.95" customHeight="1">
      <c r="B12" s="19"/>
      <c r="AR12" s="19"/>
      <c r="BE12" s="203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03"/>
      <c r="BS13" s="16" t="s">
        <v>6</v>
      </c>
    </row>
    <row r="14" spans="1:74" ht="12.75">
      <c r="B14" s="19"/>
      <c r="E14" s="207" t="s">
        <v>29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6" t="s">
        <v>27</v>
      </c>
      <c r="AN14" s="28" t="s">
        <v>29</v>
      </c>
      <c r="AR14" s="19"/>
      <c r="BE14" s="203"/>
      <c r="BS14" s="16" t="s">
        <v>6</v>
      </c>
    </row>
    <row r="15" spans="1:74" ht="6.95" customHeight="1">
      <c r="B15" s="19"/>
      <c r="AR15" s="19"/>
      <c r="BE15" s="203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03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03"/>
      <c r="BS17" s="16" t="s">
        <v>32</v>
      </c>
    </row>
    <row r="18" spans="2:71" ht="6.95" customHeight="1">
      <c r="B18" s="19"/>
      <c r="AR18" s="19"/>
      <c r="BE18" s="203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03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203"/>
      <c r="BS20" s="16" t="s">
        <v>32</v>
      </c>
    </row>
    <row r="21" spans="2:71" ht="6.95" customHeight="1">
      <c r="B21" s="19"/>
      <c r="AR21" s="19"/>
      <c r="BE21" s="203"/>
    </row>
    <row r="22" spans="2:71" ht="12" customHeight="1">
      <c r="B22" s="19"/>
      <c r="D22" s="26" t="s">
        <v>35</v>
      </c>
      <c r="AR22" s="19"/>
      <c r="BE22" s="203"/>
    </row>
    <row r="23" spans="2:71" ht="47.25" customHeight="1">
      <c r="B23" s="19"/>
      <c r="E23" s="209" t="s">
        <v>36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9"/>
      <c r="BE23" s="203"/>
    </row>
    <row r="24" spans="2:71" ht="6.95" customHeight="1">
      <c r="B24" s="19"/>
      <c r="AR24" s="19"/>
      <c r="BE24" s="20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3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ROUND(AG94,2)</f>
        <v>0</v>
      </c>
      <c r="AL26" s="211"/>
      <c r="AM26" s="211"/>
      <c r="AN26" s="211"/>
      <c r="AO26" s="211"/>
      <c r="AR26" s="31"/>
      <c r="BE26" s="203"/>
    </row>
    <row r="27" spans="2:71" s="1" customFormat="1" ht="6.95" customHeight="1">
      <c r="B27" s="31"/>
      <c r="AR27" s="31"/>
      <c r="BE27" s="203"/>
    </row>
    <row r="28" spans="2:71" s="1" customFormat="1" ht="12.75">
      <c r="B28" s="31"/>
      <c r="L28" s="212" t="s">
        <v>38</v>
      </c>
      <c r="M28" s="212"/>
      <c r="N28" s="212"/>
      <c r="O28" s="212"/>
      <c r="P28" s="212"/>
      <c r="W28" s="212" t="s">
        <v>39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40</v>
      </c>
      <c r="AL28" s="212"/>
      <c r="AM28" s="212"/>
      <c r="AN28" s="212"/>
      <c r="AO28" s="212"/>
      <c r="AR28" s="31"/>
      <c r="BE28" s="203"/>
    </row>
    <row r="29" spans="2:71" s="2" customFormat="1" ht="14.45" customHeight="1">
      <c r="B29" s="34"/>
      <c r="D29" s="26" t="s">
        <v>41</v>
      </c>
      <c r="F29" s="26" t="s">
        <v>42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4"/>
      <c r="BE29" s="204"/>
    </row>
    <row r="30" spans="2:71" s="2" customFormat="1" ht="14.45" customHeight="1">
      <c r="B30" s="34"/>
      <c r="F30" s="26" t="s">
        <v>43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204"/>
    </row>
    <row r="31" spans="2:71" s="2" customFormat="1" ht="14.45" hidden="1" customHeight="1">
      <c r="B31" s="34"/>
      <c r="F31" s="26" t="s">
        <v>44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04"/>
    </row>
    <row r="32" spans="2:71" s="2" customFormat="1" ht="14.45" hidden="1" customHeight="1">
      <c r="B32" s="34"/>
      <c r="F32" s="26" t="s">
        <v>45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04"/>
    </row>
    <row r="33" spans="2:57" s="2" customFormat="1" ht="14.45" hidden="1" customHeight="1">
      <c r="B33" s="34"/>
      <c r="F33" s="26" t="s">
        <v>46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204"/>
    </row>
    <row r="34" spans="2:57" s="1" customFormat="1" ht="6.95" customHeight="1">
      <c r="B34" s="31"/>
      <c r="AR34" s="31"/>
      <c r="BE34" s="203"/>
    </row>
    <row r="35" spans="2:57" s="1" customFormat="1" ht="25.9" customHeight="1">
      <c r="B35" s="31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98" t="s">
        <v>49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0</v>
      </c>
      <c r="AL35" s="199"/>
      <c r="AM35" s="199"/>
      <c r="AN35" s="199"/>
      <c r="AO35" s="201"/>
      <c r="AP35" s="35"/>
      <c r="AQ35" s="35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1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1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1" t="s">
        <v>52</v>
      </c>
      <c r="AI60" s="33"/>
      <c r="AJ60" s="33"/>
      <c r="AK60" s="33"/>
      <c r="AL60" s="33"/>
      <c r="AM60" s="41" t="s">
        <v>53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39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55</v>
      </c>
      <c r="AI64" s="40"/>
      <c r="AJ64" s="40"/>
      <c r="AK64" s="40"/>
      <c r="AL64" s="40"/>
      <c r="AM64" s="40"/>
      <c r="AN64" s="40"/>
      <c r="AO64" s="40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1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1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1" t="s">
        <v>52</v>
      </c>
      <c r="AI75" s="33"/>
      <c r="AJ75" s="33"/>
      <c r="AK75" s="33"/>
      <c r="AL75" s="33"/>
      <c r="AM75" s="41" t="s">
        <v>53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1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6"/>
      <c r="C84" s="26" t="s">
        <v>13</v>
      </c>
      <c r="L84" s="3" t="str">
        <f>K5</f>
        <v>2125d</v>
      </c>
      <c r="AR84" s="46"/>
    </row>
    <row r="85" spans="1:91" s="4" customFormat="1" ht="36.950000000000003" customHeight="1">
      <c r="B85" s="47"/>
      <c r="C85" s="48" t="s">
        <v>16</v>
      </c>
      <c r="L85" s="186" t="str">
        <f>K6</f>
        <v>Stavební úpravy obj. J.R. z Dubé 501, Trutnov - noclehárna vybavení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7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49" t="str">
        <f>IF(K8="","",K8)</f>
        <v>Trutnov</v>
      </c>
      <c r="AI87" s="26" t="s">
        <v>22</v>
      </c>
      <c r="AM87" s="188" t="str">
        <f>IF(AN8= "","",AN8)</f>
        <v>5. 7. 2022</v>
      </c>
      <c r="AN87" s="188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Trutnov, Slovanské nám. 165</v>
      </c>
      <c r="AI89" s="26" t="s">
        <v>30</v>
      </c>
      <c r="AM89" s="189" t="str">
        <f>IF(E17="","",E17)</f>
        <v>Ing. Lucie Pražáková</v>
      </c>
      <c r="AN89" s="190"/>
      <c r="AO89" s="190"/>
      <c r="AP89" s="190"/>
      <c r="AR89" s="31"/>
      <c r="AS89" s="191" t="s">
        <v>57</v>
      </c>
      <c r="AT89" s="19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189" t="str">
        <f>IF(E20="","",E20)</f>
        <v>Ing. Lenka Kasperová</v>
      </c>
      <c r="AN90" s="190"/>
      <c r="AO90" s="190"/>
      <c r="AP90" s="190"/>
      <c r="AR90" s="31"/>
      <c r="AS90" s="193"/>
      <c r="AT90" s="194"/>
      <c r="BD90" s="53"/>
    </row>
    <row r="91" spans="1:91" s="1" customFormat="1" ht="10.9" customHeight="1">
      <c r="B91" s="31"/>
      <c r="AR91" s="31"/>
      <c r="AS91" s="193"/>
      <c r="AT91" s="194"/>
      <c r="BD91" s="53"/>
    </row>
    <row r="92" spans="1:91" s="1" customFormat="1" ht="29.25" customHeight="1">
      <c r="B92" s="31"/>
      <c r="C92" s="176" t="s">
        <v>58</v>
      </c>
      <c r="D92" s="177"/>
      <c r="E92" s="177"/>
      <c r="F92" s="177"/>
      <c r="G92" s="177"/>
      <c r="H92" s="54"/>
      <c r="I92" s="178" t="s">
        <v>59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60</v>
      </c>
      <c r="AH92" s="177"/>
      <c r="AI92" s="177"/>
      <c r="AJ92" s="177"/>
      <c r="AK92" s="177"/>
      <c r="AL92" s="177"/>
      <c r="AM92" s="177"/>
      <c r="AN92" s="178" t="s">
        <v>61</v>
      </c>
      <c r="AO92" s="177"/>
      <c r="AP92" s="180"/>
      <c r="AQ92" s="55" t="s">
        <v>62</v>
      </c>
      <c r="AR92" s="31"/>
      <c r="AS92" s="56" t="s">
        <v>63</v>
      </c>
      <c r="AT92" s="57" t="s">
        <v>64</v>
      </c>
      <c r="AU92" s="57" t="s">
        <v>65</v>
      </c>
      <c r="AV92" s="57" t="s">
        <v>66</v>
      </c>
      <c r="AW92" s="57" t="s">
        <v>67</v>
      </c>
      <c r="AX92" s="57" t="s">
        <v>68</v>
      </c>
      <c r="AY92" s="57" t="s">
        <v>69</v>
      </c>
      <c r="AZ92" s="57" t="s">
        <v>70</v>
      </c>
      <c r="BA92" s="57" t="s">
        <v>71</v>
      </c>
      <c r="BB92" s="57" t="s">
        <v>72</v>
      </c>
      <c r="BC92" s="57" t="s">
        <v>73</v>
      </c>
      <c r="BD92" s="58" t="s">
        <v>74</v>
      </c>
    </row>
    <row r="93" spans="1:91" s="1" customFormat="1" ht="10.9" customHeight="1">
      <c r="B93" s="31"/>
      <c r="AR93" s="31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0"/>
      <c r="C94" s="61" t="s">
        <v>75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76</v>
      </c>
      <c r="BT94" s="69" t="s">
        <v>77</v>
      </c>
      <c r="BU94" s="70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1" s="6" customFormat="1" ht="16.5" customHeight="1">
      <c r="A95" s="71" t="s">
        <v>81</v>
      </c>
      <c r="B95" s="72"/>
      <c r="C95" s="73"/>
      <c r="D95" s="183" t="s">
        <v>82</v>
      </c>
      <c r="E95" s="183"/>
      <c r="F95" s="183"/>
      <c r="G95" s="183"/>
      <c r="H95" s="183"/>
      <c r="I95" s="74"/>
      <c r="J95" s="183" t="s">
        <v>83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'007 - Vybavení 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5" t="s">
        <v>84</v>
      </c>
      <c r="AR95" s="72"/>
      <c r="AS95" s="76">
        <v>0</v>
      </c>
      <c r="AT95" s="77">
        <f>ROUND(SUM(AV95:AW95),2)</f>
        <v>0</v>
      </c>
      <c r="AU95" s="78">
        <f>'007 - Vybavení '!P119</f>
        <v>0</v>
      </c>
      <c r="AV95" s="77">
        <f>'007 - Vybavení '!J33</f>
        <v>0</v>
      </c>
      <c r="AW95" s="77">
        <f>'007 - Vybavení '!J34</f>
        <v>0</v>
      </c>
      <c r="AX95" s="77">
        <f>'007 - Vybavení '!J35</f>
        <v>0</v>
      </c>
      <c r="AY95" s="77">
        <f>'007 - Vybavení '!J36</f>
        <v>0</v>
      </c>
      <c r="AZ95" s="77">
        <f>'007 - Vybavení '!F33</f>
        <v>0</v>
      </c>
      <c r="BA95" s="77">
        <f>'007 - Vybavení '!F34</f>
        <v>0</v>
      </c>
      <c r="BB95" s="77">
        <f>'007 - Vybavení '!F35</f>
        <v>0</v>
      </c>
      <c r="BC95" s="77">
        <f>'007 - Vybavení '!F36</f>
        <v>0</v>
      </c>
      <c r="BD95" s="79">
        <f>'007 - Vybavení '!F37</f>
        <v>0</v>
      </c>
      <c r="BT95" s="80" t="s">
        <v>85</v>
      </c>
      <c r="BV95" s="80" t="s">
        <v>79</v>
      </c>
      <c r="BW95" s="80" t="s">
        <v>86</v>
      </c>
      <c r="BX95" s="80" t="s">
        <v>5</v>
      </c>
      <c r="CL95" s="80" t="s">
        <v>1</v>
      </c>
      <c r="CM95" s="80" t="s">
        <v>87</v>
      </c>
    </row>
    <row r="96" spans="1:91" s="1" customFormat="1" ht="30" customHeight="1">
      <c r="B96" s="31"/>
      <c r="AR96" s="31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1"/>
    </row>
  </sheetData>
  <sheetProtection algorithmName="SHA-512" hashValue="PhR2fWZ1rKPqddo8CBtEMHBZ40ObgcHh/tkXmpOSKGoHx09pnI0ax+S/nI+H7V0D1rqgVdf0AiXalBfSiOGc1w==" saltValue="xJrd+gnNVX/hMpx6HKAavuQnrFtSru6ViHj/vVeVpY3fnGD9qEgdrW0dCnHW/AZuICaw/xWBqOSUmLSwpxcoo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07 - Vybavení 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topLeftCell="A13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88</v>
      </c>
      <c r="L4" s="19"/>
      <c r="M4" s="81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14" t="str">
        <f>'Rekapitulace stavby'!K6</f>
        <v>Stavební úpravy obj. J.R. z Dubé 501, Trutnov - noclehárna vybavení</v>
      </c>
      <c r="F7" s="215"/>
      <c r="G7" s="215"/>
      <c r="H7" s="215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16.5" customHeight="1">
      <c r="B9" s="31"/>
      <c r="E9" s="186" t="s">
        <v>90</v>
      </c>
      <c r="F9" s="213"/>
      <c r="G9" s="213"/>
      <c r="H9" s="21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5. 7. 2022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16" t="str">
        <f>'Rekapitulace stavby'!E14</f>
        <v>Vyplň údaj</v>
      </c>
      <c r="F18" s="205"/>
      <c r="G18" s="205"/>
      <c r="H18" s="205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2"/>
      <c r="E27" s="209" t="s">
        <v>1</v>
      </c>
      <c r="F27" s="209"/>
      <c r="G27" s="209"/>
      <c r="H27" s="209"/>
      <c r="L27" s="82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customHeight="1">
      <c r="B30" s="31"/>
      <c r="D30" s="83" t="s">
        <v>37</v>
      </c>
      <c r="J30" s="63">
        <f>ROUND(J119, 2)</f>
        <v>0</v>
      </c>
      <c r="L30" s="31"/>
    </row>
    <row r="31" spans="2:12" s="1" customFormat="1" ht="6.95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customHeight="1">
      <c r="B32" s="31"/>
      <c r="F32" s="84" t="s">
        <v>39</v>
      </c>
      <c r="I32" s="84" t="s">
        <v>38</v>
      </c>
      <c r="J32" s="84" t="s">
        <v>40</v>
      </c>
      <c r="L32" s="31"/>
    </row>
    <row r="33" spans="2:12" s="1" customFormat="1" ht="14.45" customHeight="1">
      <c r="B33" s="31"/>
      <c r="D33" s="85" t="s">
        <v>41</v>
      </c>
      <c r="E33" s="26" t="s">
        <v>42</v>
      </c>
      <c r="F33" s="86">
        <f>ROUND((SUM(BE119:BE208)),  2)</f>
        <v>0</v>
      </c>
      <c r="I33" s="87">
        <v>0.21</v>
      </c>
      <c r="J33" s="86">
        <f>ROUND(((SUM(BE119:BE208))*I33),  2)</f>
        <v>0</v>
      </c>
      <c r="L33" s="31"/>
    </row>
    <row r="34" spans="2:12" s="1" customFormat="1" ht="14.45" customHeight="1">
      <c r="B34" s="31"/>
      <c r="E34" s="26" t="s">
        <v>43</v>
      </c>
      <c r="F34" s="86">
        <f>ROUND((SUM(BF119:BF208)),  2)</f>
        <v>0</v>
      </c>
      <c r="I34" s="87">
        <v>0.15</v>
      </c>
      <c r="J34" s="86">
        <f>ROUND(((SUM(BF119:BF208))*I34),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6">
        <f>ROUND((SUM(BG119:BG208)),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6">
        <f>ROUND((SUM(BH119:BH208)),  2)</f>
        <v>0</v>
      </c>
      <c r="I36" s="87">
        <v>0.15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6">
        <f>ROUND((SUM(BI119:BI208)),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47</v>
      </c>
      <c r="E39" s="54"/>
      <c r="F39" s="54"/>
      <c r="G39" s="90" t="s">
        <v>48</v>
      </c>
      <c r="H39" s="91" t="s">
        <v>49</v>
      </c>
      <c r="I39" s="54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1" t="s">
        <v>52</v>
      </c>
      <c r="E61" s="33"/>
      <c r="F61" s="94" t="s">
        <v>53</v>
      </c>
      <c r="G61" s="41" t="s">
        <v>52</v>
      </c>
      <c r="H61" s="33"/>
      <c r="I61" s="33"/>
      <c r="J61" s="95" t="s">
        <v>53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1" t="s">
        <v>52</v>
      </c>
      <c r="E76" s="33"/>
      <c r="F76" s="94" t="s">
        <v>53</v>
      </c>
      <c r="G76" s="41" t="s">
        <v>52</v>
      </c>
      <c r="H76" s="33"/>
      <c r="I76" s="33"/>
      <c r="J76" s="95" t="s">
        <v>53</v>
      </c>
      <c r="K76" s="33"/>
      <c r="L76" s="31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customHeight="1">
      <c r="B82" s="31"/>
      <c r="C82" s="20" t="s">
        <v>91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14" t="str">
        <f>E7</f>
        <v>Stavební úpravy obj. J.R. z Dubé 501, Trutnov - noclehárna vybavení</v>
      </c>
      <c r="F85" s="215"/>
      <c r="G85" s="215"/>
      <c r="H85" s="215"/>
      <c r="L85" s="31"/>
    </row>
    <row r="86" spans="2:47" s="1" customFormat="1" ht="12" customHeight="1">
      <c r="B86" s="31"/>
      <c r="C86" s="26" t="s">
        <v>89</v>
      </c>
      <c r="L86" s="31"/>
    </row>
    <row r="87" spans="2:47" s="1" customFormat="1" ht="16.5" customHeight="1">
      <c r="B87" s="31"/>
      <c r="E87" s="186" t="str">
        <f>E9</f>
        <v xml:space="preserve">007 - Vybavení </v>
      </c>
      <c r="F87" s="213"/>
      <c r="G87" s="213"/>
      <c r="H87" s="21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Trutnov</v>
      </c>
      <c r="I89" s="26" t="s">
        <v>22</v>
      </c>
      <c r="J89" s="50" t="str">
        <f>IF(J12="","",J12)</f>
        <v>5. 7. 2022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Trutnov, Slovanské nám. 165</v>
      </c>
      <c r="I91" s="26" t="s">
        <v>30</v>
      </c>
      <c r="J91" s="29" t="str">
        <f>E21</f>
        <v>Ing. Lucie Pražáková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Ing. Lenka Kasperová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94</v>
      </c>
      <c r="J96" s="63">
        <f>J119</f>
        <v>0</v>
      </c>
      <c r="L96" s="31"/>
      <c r="AU96" s="16" t="s">
        <v>95</v>
      </c>
    </row>
    <row r="97" spans="2:12" s="8" customFormat="1" ht="24.95" customHeight="1">
      <c r="B97" s="99"/>
      <c r="D97" s="100" t="s">
        <v>96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9" customFormat="1" ht="19.899999999999999" customHeight="1">
      <c r="B98" s="103"/>
      <c r="D98" s="104" t="s">
        <v>97</v>
      </c>
      <c r="E98" s="105"/>
      <c r="F98" s="105"/>
      <c r="G98" s="105"/>
      <c r="H98" s="105"/>
      <c r="I98" s="105"/>
      <c r="J98" s="106">
        <f>J121</f>
        <v>0</v>
      </c>
      <c r="L98" s="103"/>
    </row>
    <row r="99" spans="2:12" s="8" customFormat="1" ht="24.95" customHeight="1">
      <c r="B99" s="99"/>
      <c r="D99" s="100" t="s">
        <v>98</v>
      </c>
      <c r="E99" s="101"/>
      <c r="F99" s="101"/>
      <c r="G99" s="101"/>
      <c r="H99" s="101"/>
      <c r="I99" s="101"/>
      <c r="J99" s="102">
        <f>J124</f>
        <v>0</v>
      </c>
      <c r="L99" s="99"/>
    </row>
    <row r="100" spans="2:12" s="1" customFormat="1" ht="21.75" customHeight="1">
      <c r="B100" s="31"/>
      <c r="L100" s="31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1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1"/>
    </row>
    <row r="106" spans="2:12" s="1" customFormat="1" ht="24.95" customHeight="1">
      <c r="B106" s="31"/>
      <c r="C106" s="20" t="s">
        <v>99</v>
      </c>
      <c r="L106" s="31"/>
    </row>
    <row r="107" spans="2:12" s="1" customFormat="1" ht="6.95" customHeight="1">
      <c r="B107" s="31"/>
      <c r="L107" s="31"/>
    </row>
    <row r="108" spans="2:12" s="1" customFormat="1" ht="12" customHeight="1">
      <c r="B108" s="31"/>
      <c r="C108" s="26" t="s">
        <v>16</v>
      </c>
      <c r="L108" s="31"/>
    </row>
    <row r="109" spans="2:12" s="1" customFormat="1" ht="26.25" customHeight="1">
      <c r="B109" s="31"/>
      <c r="E109" s="214" t="str">
        <f>E7</f>
        <v>Stavební úpravy obj. J.R. z Dubé 501, Trutnov - noclehárna vybavení</v>
      </c>
      <c r="F109" s="215"/>
      <c r="G109" s="215"/>
      <c r="H109" s="215"/>
      <c r="L109" s="31"/>
    </row>
    <row r="110" spans="2:12" s="1" customFormat="1" ht="12" customHeight="1">
      <c r="B110" s="31"/>
      <c r="C110" s="26" t="s">
        <v>89</v>
      </c>
      <c r="L110" s="31"/>
    </row>
    <row r="111" spans="2:12" s="1" customFormat="1" ht="16.5" customHeight="1">
      <c r="B111" s="31"/>
      <c r="E111" s="186" t="str">
        <f>E9</f>
        <v xml:space="preserve">007 - Vybavení </v>
      </c>
      <c r="F111" s="213"/>
      <c r="G111" s="213"/>
      <c r="H111" s="213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20</v>
      </c>
      <c r="F113" s="24" t="str">
        <f>F12</f>
        <v>Trutnov</v>
      </c>
      <c r="I113" s="26" t="s">
        <v>22</v>
      </c>
      <c r="J113" s="50" t="str">
        <f>IF(J12="","",J12)</f>
        <v>5. 7. 2022</v>
      </c>
      <c r="L113" s="31"/>
    </row>
    <row r="114" spans="2:65" s="1" customFormat="1" ht="6.95" customHeight="1">
      <c r="B114" s="31"/>
      <c r="L114" s="31"/>
    </row>
    <row r="115" spans="2:65" s="1" customFormat="1" ht="15.2" customHeight="1">
      <c r="B115" s="31"/>
      <c r="C115" s="26" t="s">
        <v>24</v>
      </c>
      <c r="F115" s="24" t="str">
        <f>E15</f>
        <v>Město Trutnov, Slovanské nám. 165</v>
      </c>
      <c r="I115" s="26" t="s">
        <v>30</v>
      </c>
      <c r="J115" s="29" t="str">
        <f>E21</f>
        <v>Ing. Lucie Pražáková</v>
      </c>
      <c r="L115" s="31"/>
    </row>
    <row r="116" spans="2:65" s="1" customFormat="1" ht="15.2" customHeight="1">
      <c r="B116" s="31"/>
      <c r="C116" s="26" t="s">
        <v>28</v>
      </c>
      <c r="F116" s="24" t="str">
        <f>IF(E18="","",E18)</f>
        <v>Vyplň údaj</v>
      </c>
      <c r="I116" s="26" t="s">
        <v>33</v>
      </c>
      <c r="J116" s="29" t="str">
        <f>E24</f>
        <v>Ing. Lenka Kasperová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07"/>
      <c r="C118" s="108" t="s">
        <v>100</v>
      </c>
      <c r="D118" s="109" t="s">
        <v>62</v>
      </c>
      <c r="E118" s="109" t="s">
        <v>58</v>
      </c>
      <c r="F118" s="109" t="s">
        <v>59</v>
      </c>
      <c r="G118" s="109" t="s">
        <v>101</v>
      </c>
      <c r="H118" s="109" t="s">
        <v>102</v>
      </c>
      <c r="I118" s="109" t="s">
        <v>103</v>
      </c>
      <c r="J118" s="110" t="s">
        <v>93</v>
      </c>
      <c r="K118" s="111" t="s">
        <v>104</v>
      </c>
      <c r="L118" s="107"/>
      <c r="M118" s="56" t="s">
        <v>1</v>
      </c>
      <c r="N118" s="57" t="s">
        <v>41</v>
      </c>
      <c r="O118" s="57" t="s">
        <v>105</v>
      </c>
      <c r="P118" s="57" t="s">
        <v>106</v>
      </c>
      <c r="Q118" s="57" t="s">
        <v>107</v>
      </c>
      <c r="R118" s="57" t="s">
        <v>108</v>
      </c>
      <c r="S118" s="57" t="s">
        <v>109</v>
      </c>
      <c r="T118" s="58" t="s">
        <v>110</v>
      </c>
    </row>
    <row r="119" spans="2:65" s="1" customFormat="1" ht="22.9" customHeight="1">
      <c r="B119" s="31"/>
      <c r="C119" s="61" t="s">
        <v>111</v>
      </c>
      <c r="J119" s="112">
        <f>BK119</f>
        <v>0</v>
      </c>
      <c r="L119" s="31"/>
      <c r="M119" s="59"/>
      <c r="N119" s="51"/>
      <c r="O119" s="51"/>
      <c r="P119" s="113">
        <f>P120+P124</f>
        <v>0</v>
      </c>
      <c r="Q119" s="51"/>
      <c r="R119" s="113">
        <f>R120+R124</f>
        <v>0</v>
      </c>
      <c r="S119" s="51"/>
      <c r="T119" s="114">
        <f>T120+T124</f>
        <v>0</v>
      </c>
      <c r="AT119" s="16" t="s">
        <v>76</v>
      </c>
      <c r="AU119" s="16" t="s">
        <v>95</v>
      </c>
      <c r="BK119" s="115">
        <f>BK120+BK124</f>
        <v>0</v>
      </c>
    </row>
    <row r="120" spans="2:65" s="11" customFormat="1" ht="25.9" customHeight="1">
      <c r="B120" s="116"/>
      <c r="D120" s="117" t="s">
        <v>76</v>
      </c>
      <c r="E120" s="118" t="s">
        <v>112</v>
      </c>
      <c r="F120" s="118" t="s">
        <v>113</v>
      </c>
      <c r="I120" s="119"/>
      <c r="J120" s="120">
        <f>BK120</f>
        <v>0</v>
      </c>
      <c r="L120" s="116"/>
      <c r="M120" s="121"/>
      <c r="P120" s="122">
        <f>P121</f>
        <v>0</v>
      </c>
      <c r="R120" s="122">
        <f>R121</f>
        <v>0</v>
      </c>
      <c r="T120" s="123">
        <f>T121</f>
        <v>0</v>
      </c>
      <c r="AR120" s="117" t="s">
        <v>87</v>
      </c>
      <c r="AT120" s="124" t="s">
        <v>76</v>
      </c>
      <c r="AU120" s="124" t="s">
        <v>77</v>
      </c>
      <c r="AY120" s="117" t="s">
        <v>114</v>
      </c>
      <c r="BK120" s="125">
        <f>BK121</f>
        <v>0</v>
      </c>
    </row>
    <row r="121" spans="2:65" s="11" customFormat="1" ht="22.9" customHeight="1">
      <c r="B121" s="116"/>
      <c r="D121" s="117" t="s">
        <v>76</v>
      </c>
      <c r="E121" s="126" t="s">
        <v>115</v>
      </c>
      <c r="F121" s="126" t="s">
        <v>116</v>
      </c>
      <c r="I121" s="119"/>
      <c r="J121" s="127">
        <f>BK121</f>
        <v>0</v>
      </c>
      <c r="L121" s="116"/>
      <c r="M121" s="121"/>
      <c r="P121" s="122">
        <f>SUM(P122:P123)</f>
        <v>0</v>
      </c>
      <c r="R121" s="122">
        <f>SUM(R122:R123)</f>
        <v>0</v>
      </c>
      <c r="T121" s="123">
        <f>SUM(T122:T123)</f>
        <v>0</v>
      </c>
      <c r="AR121" s="117" t="s">
        <v>87</v>
      </c>
      <c r="AT121" s="124" t="s">
        <v>76</v>
      </c>
      <c r="AU121" s="124" t="s">
        <v>85</v>
      </c>
      <c r="AY121" s="117" t="s">
        <v>114</v>
      </c>
      <c r="BK121" s="125">
        <f>SUM(BK122:BK123)</f>
        <v>0</v>
      </c>
    </row>
    <row r="122" spans="2:65" s="1" customFormat="1" ht="37.9" customHeight="1">
      <c r="B122" s="31"/>
      <c r="C122" s="128" t="s">
        <v>85</v>
      </c>
      <c r="D122" s="128" t="s">
        <v>117</v>
      </c>
      <c r="E122" s="129" t="s">
        <v>118</v>
      </c>
      <c r="F122" s="130" t="s">
        <v>119</v>
      </c>
      <c r="G122" s="131" t="s">
        <v>120</v>
      </c>
      <c r="H122" s="132">
        <v>1</v>
      </c>
      <c r="I122" s="133"/>
      <c r="J122" s="134">
        <f>ROUND(I122*H122,2)</f>
        <v>0</v>
      </c>
      <c r="K122" s="135"/>
      <c r="L122" s="31"/>
      <c r="M122" s="136" t="s">
        <v>1</v>
      </c>
      <c r="N122" s="137" t="s">
        <v>42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121</v>
      </c>
      <c r="AT122" s="140" t="s">
        <v>117</v>
      </c>
      <c r="AU122" s="140" t="s">
        <v>87</v>
      </c>
      <c r="AY122" s="16" t="s">
        <v>114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85</v>
      </c>
      <c r="BK122" s="141">
        <f>ROUND(I122*H122,2)</f>
        <v>0</v>
      </c>
      <c r="BL122" s="16" t="s">
        <v>121</v>
      </c>
      <c r="BM122" s="140" t="s">
        <v>122</v>
      </c>
    </row>
    <row r="123" spans="2:65" s="1" customFormat="1" ht="78" customHeight="1">
      <c r="B123" s="31"/>
      <c r="C123" s="128" t="s">
        <v>87</v>
      </c>
      <c r="D123" s="128" t="s">
        <v>117</v>
      </c>
      <c r="E123" s="129" t="s">
        <v>123</v>
      </c>
      <c r="F123" s="130" t="s">
        <v>124</v>
      </c>
      <c r="G123" s="131" t="s">
        <v>120</v>
      </c>
      <c r="H123" s="132">
        <v>1</v>
      </c>
      <c r="I123" s="133"/>
      <c r="J123" s="134">
        <f>ROUND(I123*H123,2)</f>
        <v>0</v>
      </c>
      <c r="K123" s="135"/>
      <c r="L123" s="31"/>
      <c r="M123" s="136" t="s">
        <v>1</v>
      </c>
      <c r="N123" s="137" t="s">
        <v>42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121</v>
      </c>
      <c r="AT123" s="140" t="s">
        <v>117</v>
      </c>
      <c r="AU123" s="140" t="s">
        <v>87</v>
      </c>
      <c r="AY123" s="16" t="s">
        <v>114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85</v>
      </c>
      <c r="BK123" s="141">
        <f>ROUND(I123*H123,2)</f>
        <v>0</v>
      </c>
      <c r="BL123" s="16" t="s">
        <v>121</v>
      </c>
      <c r="BM123" s="140" t="s">
        <v>125</v>
      </c>
    </row>
    <row r="124" spans="2:65" s="11" customFormat="1" ht="25.9" customHeight="1">
      <c r="B124" s="116"/>
      <c r="D124" s="117" t="s">
        <v>76</v>
      </c>
      <c r="E124" s="118" t="s">
        <v>126</v>
      </c>
      <c r="F124" s="118" t="s">
        <v>127</v>
      </c>
      <c r="I124" s="119"/>
      <c r="J124" s="120">
        <f>BK124</f>
        <v>0</v>
      </c>
      <c r="L124" s="116"/>
      <c r="M124" s="121"/>
      <c r="P124" s="122">
        <f>SUM(P125:P208)</f>
        <v>0</v>
      </c>
      <c r="R124" s="122">
        <f>SUM(R125:R208)</f>
        <v>0</v>
      </c>
      <c r="T124" s="123">
        <f>SUM(T125:T208)</f>
        <v>0</v>
      </c>
      <c r="AR124" s="117" t="s">
        <v>128</v>
      </c>
      <c r="AT124" s="124" t="s">
        <v>76</v>
      </c>
      <c r="AU124" s="124" t="s">
        <v>77</v>
      </c>
      <c r="AY124" s="117" t="s">
        <v>114</v>
      </c>
      <c r="BK124" s="125">
        <f>SUM(BK125:BK208)</f>
        <v>0</v>
      </c>
    </row>
    <row r="125" spans="2:65" s="1" customFormat="1" ht="52.15" customHeight="1">
      <c r="B125" s="31"/>
      <c r="C125" s="128" t="s">
        <v>129</v>
      </c>
      <c r="D125" s="128" t="s">
        <v>117</v>
      </c>
      <c r="E125" s="129" t="s">
        <v>130</v>
      </c>
      <c r="F125" s="130" t="s">
        <v>131</v>
      </c>
      <c r="G125" s="131" t="s">
        <v>132</v>
      </c>
      <c r="H125" s="132">
        <v>12</v>
      </c>
      <c r="I125" s="133"/>
      <c r="J125" s="134">
        <f>ROUND(I125*H125,2)</f>
        <v>0</v>
      </c>
      <c r="K125" s="135"/>
      <c r="L125" s="31"/>
      <c r="M125" s="136" t="s">
        <v>1</v>
      </c>
      <c r="N125" s="137" t="s">
        <v>42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133</v>
      </c>
      <c r="AT125" s="140" t="s">
        <v>117</v>
      </c>
      <c r="AU125" s="140" t="s">
        <v>85</v>
      </c>
      <c r="AY125" s="16" t="s">
        <v>114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85</v>
      </c>
      <c r="BK125" s="141">
        <f>ROUND(I125*H125,2)</f>
        <v>0</v>
      </c>
      <c r="BL125" s="16" t="s">
        <v>133</v>
      </c>
      <c r="BM125" s="140" t="s">
        <v>134</v>
      </c>
    </row>
    <row r="126" spans="2:65" s="12" customFormat="1">
      <c r="B126" s="142"/>
      <c r="D126" s="143" t="s">
        <v>135</v>
      </c>
      <c r="E126" s="144" t="s">
        <v>1</v>
      </c>
      <c r="F126" s="145" t="s">
        <v>136</v>
      </c>
      <c r="H126" s="144" t="s">
        <v>1</v>
      </c>
      <c r="I126" s="146"/>
      <c r="L126" s="142"/>
      <c r="M126" s="147"/>
      <c r="T126" s="148"/>
      <c r="AT126" s="144" t="s">
        <v>135</v>
      </c>
      <c r="AU126" s="144" t="s">
        <v>85</v>
      </c>
      <c r="AV126" s="12" t="s">
        <v>85</v>
      </c>
      <c r="AW126" s="12" t="s">
        <v>32</v>
      </c>
      <c r="AX126" s="12" t="s">
        <v>77</v>
      </c>
      <c r="AY126" s="144" t="s">
        <v>114</v>
      </c>
    </row>
    <row r="127" spans="2:65" s="13" customFormat="1">
      <c r="B127" s="149"/>
      <c r="D127" s="143" t="s">
        <v>135</v>
      </c>
      <c r="E127" s="150" t="s">
        <v>1</v>
      </c>
      <c r="F127" s="151" t="s">
        <v>137</v>
      </c>
      <c r="H127" s="152">
        <v>5</v>
      </c>
      <c r="I127" s="153"/>
      <c r="L127" s="149"/>
      <c r="M127" s="154"/>
      <c r="T127" s="155"/>
      <c r="AT127" s="150" t="s">
        <v>135</v>
      </c>
      <c r="AU127" s="150" t="s">
        <v>85</v>
      </c>
      <c r="AV127" s="13" t="s">
        <v>87</v>
      </c>
      <c r="AW127" s="13" t="s">
        <v>32</v>
      </c>
      <c r="AX127" s="13" t="s">
        <v>77</v>
      </c>
      <c r="AY127" s="150" t="s">
        <v>114</v>
      </c>
    </row>
    <row r="128" spans="2:65" s="12" customFormat="1">
      <c r="B128" s="142"/>
      <c r="D128" s="143" t="s">
        <v>135</v>
      </c>
      <c r="E128" s="144" t="s">
        <v>1</v>
      </c>
      <c r="F128" s="145" t="s">
        <v>138</v>
      </c>
      <c r="H128" s="144" t="s">
        <v>1</v>
      </c>
      <c r="I128" s="146"/>
      <c r="L128" s="142"/>
      <c r="M128" s="147"/>
      <c r="T128" s="148"/>
      <c r="AT128" s="144" t="s">
        <v>135</v>
      </c>
      <c r="AU128" s="144" t="s">
        <v>85</v>
      </c>
      <c r="AV128" s="12" t="s">
        <v>85</v>
      </c>
      <c r="AW128" s="12" t="s">
        <v>32</v>
      </c>
      <c r="AX128" s="12" t="s">
        <v>77</v>
      </c>
      <c r="AY128" s="144" t="s">
        <v>114</v>
      </c>
    </row>
    <row r="129" spans="2:65" s="13" customFormat="1">
      <c r="B129" s="149"/>
      <c r="D129" s="143" t="s">
        <v>135</v>
      </c>
      <c r="E129" s="150" t="s">
        <v>1</v>
      </c>
      <c r="F129" s="151" t="s">
        <v>139</v>
      </c>
      <c r="H129" s="152">
        <v>7</v>
      </c>
      <c r="I129" s="153"/>
      <c r="L129" s="149"/>
      <c r="M129" s="154"/>
      <c r="T129" s="155"/>
      <c r="AT129" s="150" t="s">
        <v>135</v>
      </c>
      <c r="AU129" s="150" t="s">
        <v>85</v>
      </c>
      <c r="AV129" s="13" t="s">
        <v>87</v>
      </c>
      <c r="AW129" s="13" t="s">
        <v>32</v>
      </c>
      <c r="AX129" s="13" t="s">
        <v>77</v>
      </c>
      <c r="AY129" s="150" t="s">
        <v>114</v>
      </c>
    </row>
    <row r="130" spans="2:65" s="14" customFormat="1">
      <c r="B130" s="156"/>
      <c r="D130" s="143" t="s">
        <v>135</v>
      </c>
      <c r="E130" s="157" t="s">
        <v>1</v>
      </c>
      <c r="F130" s="158" t="s">
        <v>140</v>
      </c>
      <c r="H130" s="159">
        <v>12</v>
      </c>
      <c r="I130" s="160"/>
      <c r="L130" s="156"/>
      <c r="M130" s="161"/>
      <c r="T130" s="162"/>
      <c r="AT130" s="157" t="s">
        <v>135</v>
      </c>
      <c r="AU130" s="157" t="s">
        <v>85</v>
      </c>
      <c r="AV130" s="14" t="s">
        <v>128</v>
      </c>
      <c r="AW130" s="14" t="s">
        <v>32</v>
      </c>
      <c r="AX130" s="14" t="s">
        <v>85</v>
      </c>
      <c r="AY130" s="157" t="s">
        <v>114</v>
      </c>
    </row>
    <row r="131" spans="2:65" s="1" customFormat="1" ht="67.5" customHeight="1">
      <c r="B131" s="31"/>
      <c r="C131" s="128" t="s">
        <v>128</v>
      </c>
      <c r="D131" s="128" t="s">
        <v>117</v>
      </c>
      <c r="E131" s="129" t="s">
        <v>141</v>
      </c>
      <c r="F131" s="130" t="s">
        <v>142</v>
      </c>
      <c r="G131" s="131" t="s">
        <v>132</v>
      </c>
      <c r="H131" s="132">
        <v>1</v>
      </c>
      <c r="I131" s="133"/>
      <c r="J131" s="134">
        <f>ROUND(I131*H131,2)</f>
        <v>0</v>
      </c>
      <c r="K131" s="135"/>
      <c r="L131" s="31"/>
      <c r="M131" s="136" t="s">
        <v>1</v>
      </c>
      <c r="N131" s="137" t="s">
        <v>42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133</v>
      </c>
      <c r="AT131" s="140" t="s">
        <v>117</v>
      </c>
      <c r="AU131" s="140" t="s">
        <v>85</v>
      </c>
      <c r="AY131" s="16" t="s">
        <v>114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85</v>
      </c>
      <c r="BK131" s="141">
        <f>ROUND(I131*H131,2)</f>
        <v>0</v>
      </c>
      <c r="BL131" s="16" t="s">
        <v>133</v>
      </c>
      <c r="BM131" s="140" t="s">
        <v>143</v>
      </c>
    </row>
    <row r="132" spans="2:65" s="12" customFormat="1">
      <c r="B132" s="142"/>
      <c r="D132" s="143" t="s">
        <v>135</v>
      </c>
      <c r="E132" s="144" t="s">
        <v>1</v>
      </c>
      <c r="F132" s="145" t="s">
        <v>136</v>
      </c>
      <c r="H132" s="144" t="s">
        <v>1</v>
      </c>
      <c r="I132" s="146"/>
      <c r="L132" s="142"/>
      <c r="M132" s="147"/>
      <c r="T132" s="148"/>
      <c r="AT132" s="144" t="s">
        <v>135</v>
      </c>
      <c r="AU132" s="144" t="s">
        <v>85</v>
      </c>
      <c r="AV132" s="12" t="s">
        <v>85</v>
      </c>
      <c r="AW132" s="12" t="s">
        <v>32</v>
      </c>
      <c r="AX132" s="12" t="s">
        <v>77</v>
      </c>
      <c r="AY132" s="144" t="s">
        <v>114</v>
      </c>
    </row>
    <row r="133" spans="2:65" s="13" customFormat="1">
      <c r="B133" s="149"/>
      <c r="D133" s="143" t="s">
        <v>135</v>
      </c>
      <c r="E133" s="150" t="s">
        <v>1</v>
      </c>
      <c r="F133" s="151" t="s">
        <v>85</v>
      </c>
      <c r="H133" s="152">
        <v>1</v>
      </c>
      <c r="I133" s="153"/>
      <c r="L133" s="149"/>
      <c r="M133" s="154"/>
      <c r="T133" s="155"/>
      <c r="AT133" s="150" t="s">
        <v>135</v>
      </c>
      <c r="AU133" s="150" t="s">
        <v>85</v>
      </c>
      <c r="AV133" s="13" t="s">
        <v>87</v>
      </c>
      <c r="AW133" s="13" t="s">
        <v>32</v>
      </c>
      <c r="AX133" s="13" t="s">
        <v>77</v>
      </c>
      <c r="AY133" s="150" t="s">
        <v>114</v>
      </c>
    </row>
    <row r="134" spans="2:65" s="14" customFormat="1">
      <c r="B134" s="156"/>
      <c r="D134" s="143" t="s">
        <v>135</v>
      </c>
      <c r="E134" s="157" t="s">
        <v>1</v>
      </c>
      <c r="F134" s="158" t="s">
        <v>140</v>
      </c>
      <c r="H134" s="159">
        <v>1</v>
      </c>
      <c r="I134" s="160"/>
      <c r="L134" s="156"/>
      <c r="M134" s="161"/>
      <c r="T134" s="162"/>
      <c r="AT134" s="157" t="s">
        <v>135</v>
      </c>
      <c r="AU134" s="157" t="s">
        <v>85</v>
      </c>
      <c r="AV134" s="14" t="s">
        <v>128</v>
      </c>
      <c r="AW134" s="14" t="s">
        <v>32</v>
      </c>
      <c r="AX134" s="14" t="s">
        <v>85</v>
      </c>
      <c r="AY134" s="157" t="s">
        <v>114</v>
      </c>
    </row>
    <row r="135" spans="2:65" s="1" customFormat="1" ht="77.099999999999994" customHeight="1">
      <c r="B135" s="31"/>
      <c r="C135" s="128" t="s">
        <v>137</v>
      </c>
      <c r="D135" s="128" t="s">
        <v>117</v>
      </c>
      <c r="E135" s="129" t="s">
        <v>144</v>
      </c>
      <c r="F135" s="130" t="s">
        <v>145</v>
      </c>
      <c r="G135" s="131" t="s">
        <v>132</v>
      </c>
      <c r="H135" s="132">
        <v>1</v>
      </c>
      <c r="I135" s="133"/>
      <c r="J135" s="134">
        <f>ROUND(I135*H135,2)</f>
        <v>0</v>
      </c>
      <c r="K135" s="135"/>
      <c r="L135" s="31"/>
      <c r="M135" s="136" t="s">
        <v>1</v>
      </c>
      <c r="N135" s="137" t="s">
        <v>42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133</v>
      </c>
      <c r="AT135" s="140" t="s">
        <v>117</v>
      </c>
      <c r="AU135" s="140" t="s">
        <v>85</v>
      </c>
      <c r="AY135" s="16" t="s">
        <v>114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85</v>
      </c>
      <c r="BK135" s="141">
        <f>ROUND(I135*H135,2)</f>
        <v>0</v>
      </c>
      <c r="BL135" s="16" t="s">
        <v>133</v>
      </c>
      <c r="BM135" s="140" t="s">
        <v>146</v>
      </c>
    </row>
    <row r="136" spans="2:65" s="1" customFormat="1" ht="45" customHeight="1">
      <c r="B136" s="31"/>
      <c r="C136" s="128" t="s">
        <v>147</v>
      </c>
      <c r="D136" s="128" t="s">
        <v>117</v>
      </c>
      <c r="E136" s="129" t="s">
        <v>148</v>
      </c>
      <c r="F136" s="130" t="s">
        <v>149</v>
      </c>
      <c r="G136" s="131" t="s">
        <v>132</v>
      </c>
      <c r="H136" s="132">
        <v>2</v>
      </c>
      <c r="I136" s="133"/>
      <c r="J136" s="134">
        <f>ROUND(I136*H136,2)</f>
        <v>0</v>
      </c>
      <c r="K136" s="135"/>
      <c r="L136" s="31"/>
      <c r="M136" s="136" t="s">
        <v>1</v>
      </c>
      <c r="N136" s="137" t="s">
        <v>42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133</v>
      </c>
      <c r="AT136" s="140" t="s">
        <v>117</v>
      </c>
      <c r="AU136" s="140" t="s">
        <v>85</v>
      </c>
      <c r="AY136" s="16" t="s">
        <v>114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85</v>
      </c>
      <c r="BK136" s="141">
        <f>ROUND(I136*H136,2)</f>
        <v>0</v>
      </c>
      <c r="BL136" s="16" t="s">
        <v>133</v>
      </c>
      <c r="BM136" s="140" t="s">
        <v>150</v>
      </c>
    </row>
    <row r="137" spans="2:65" s="1" customFormat="1" ht="38.65" customHeight="1">
      <c r="B137" s="31"/>
      <c r="C137" s="128" t="s">
        <v>151</v>
      </c>
      <c r="D137" s="128" t="s">
        <v>117</v>
      </c>
      <c r="E137" s="129" t="s">
        <v>152</v>
      </c>
      <c r="F137" s="130" t="s">
        <v>153</v>
      </c>
      <c r="G137" s="131" t="s">
        <v>132</v>
      </c>
      <c r="H137" s="132">
        <v>2</v>
      </c>
      <c r="I137" s="133"/>
      <c r="J137" s="134">
        <f>ROUND(I137*H137,2)</f>
        <v>0</v>
      </c>
      <c r="K137" s="135"/>
      <c r="L137" s="31"/>
      <c r="M137" s="136" t="s">
        <v>1</v>
      </c>
      <c r="N137" s="137" t="s">
        <v>42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133</v>
      </c>
      <c r="AT137" s="140" t="s">
        <v>117</v>
      </c>
      <c r="AU137" s="140" t="s">
        <v>85</v>
      </c>
      <c r="AY137" s="16" t="s">
        <v>114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85</v>
      </c>
      <c r="BK137" s="141">
        <f>ROUND(I137*H137,2)</f>
        <v>0</v>
      </c>
      <c r="BL137" s="16" t="s">
        <v>133</v>
      </c>
      <c r="BM137" s="140" t="s">
        <v>154</v>
      </c>
    </row>
    <row r="138" spans="2:65" s="1" customFormat="1" ht="45" customHeight="1">
      <c r="B138" s="31"/>
      <c r="C138" s="128" t="s">
        <v>155</v>
      </c>
      <c r="D138" s="128" t="s">
        <v>117</v>
      </c>
      <c r="E138" s="129" t="s">
        <v>156</v>
      </c>
      <c r="F138" s="130" t="s">
        <v>157</v>
      </c>
      <c r="G138" s="131" t="s">
        <v>132</v>
      </c>
      <c r="H138" s="132">
        <v>1</v>
      </c>
      <c r="I138" s="133"/>
      <c r="J138" s="134">
        <f>ROUND(I138*H138,2)</f>
        <v>0</v>
      </c>
      <c r="K138" s="135"/>
      <c r="L138" s="31"/>
      <c r="M138" s="136" t="s">
        <v>1</v>
      </c>
      <c r="N138" s="137" t="s">
        <v>42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133</v>
      </c>
      <c r="AT138" s="140" t="s">
        <v>117</v>
      </c>
      <c r="AU138" s="140" t="s">
        <v>85</v>
      </c>
      <c r="AY138" s="16" t="s">
        <v>114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85</v>
      </c>
      <c r="BK138" s="141">
        <f>ROUND(I138*H138,2)</f>
        <v>0</v>
      </c>
      <c r="BL138" s="16" t="s">
        <v>133</v>
      </c>
      <c r="BM138" s="140" t="s">
        <v>158</v>
      </c>
    </row>
    <row r="139" spans="2:65" s="1" customFormat="1" ht="38.65" customHeight="1">
      <c r="B139" s="31"/>
      <c r="C139" s="128" t="s">
        <v>159</v>
      </c>
      <c r="D139" s="128" t="s">
        <v>117</v>
      </c>
      <c r="E139" s="129" t="s">
        <v>160</v>
      </c>
      <c r="F139" s="130" t="s">
        <v>161</v>
      </c>
      <c r="G139" s="131" t="s">
        <v>132</v>
      </c>
      <c r="H139" s="132">
        <v>1</v>
      </c>
      <c r="I139" s="133"/>
      <c r="J139" s="134">
        <f>ROUND(I139*H139,2)</f>
        <v>0</v>
      </c>
      <c r="K139" s="135"/>
      <c r="L139" s="31"/>
      <c r="M139" s="136" t="s">
        <v>1</v>
      </c>
      <c r="N139" s="137" t="s">
        <v>42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133</v>
      </c>
      <c r="AT139" s="140" t="s">
        <v>117</v>
      </c>
      <c r="AU139" s="140" t="s">
        <v>85</v>
      </c>
      <c r="AY139" s="16" t="s">
        <v>114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85</v>
      </c>
      <c r="BK139" s="141">
        <f>ROUND(I139*H139,2)</f>
        <v>0</v>
      </c>
      <c r="BL139" s="16" t="s">
        <v>133</v>
      </c>
      <c r="BM139" s="140" t="s">
        <v>162</v>
      </c>
    </row>
    <row r="140" spans="2:65" s="12" customFormat="1">
      <c r="B140" s="142"/>
      <c r="D140" s="143" t="s">
        <v>135</v>
      </c>
      <c r="E140" s="144" t="s">
        <v>1</v>
      </c>
      <c r="F140" s="145" t="s">
        <v>136</v>
      </c>
      <c r="H140" s="144" t="s">
        <v>1</v>
      </c>
      <c r="I140" s="146"/>
      <c r="L140" s="142"/>
      <c r="M140" s="147"/>
      <c r="T140" s="148"/>
      <c r="AT140" s="144" t="s">
        <v>135</v>
      </c>
      <c r="AU140" s="144" t="s">
        <v>85</v>
      </c>
      <c r="AV140" s="12" t="s">
        <v>85</v>
      </c>
      <c r="AW140" s="12" t="s">
        <v>32</v>
      </c>
      <c r="AX140" s="12" t="s">
        <v>77</v>
      </c>
      <c r="AY140" s="144" t="s">
        <v>114</v>
      </c>
    </row>
    <row r="141" spans="2:65" s="13" customFormat="1">
      <c r="B141" s="149"/>
      <c r="D141" s="143" t="s">
        <v>135</v>
      </c>
      <c r="E141" s="150" t="s">
        <v>1</v>
      </c>
      <c r="F141" s="151" t="s">
        <v>85</v>
      </c>
      <c r="H141" s="152">
        <v>1</v>
      </c>
      <c r="I141" s="153"/>
      <c r="L141" s="149"/>
      <c r="M141" s="154"/>
      <c r="T141" s="155"/>
      <c r="AT141" s="150" t="s">
        <v>135</v>
      </c>
      <c r="AU141" s="150" t="s">
        <v>85</v>
      </c>
      <c r="AV141" s="13" t="s">
        <v>87</v>
      </c>
      <c r="AW141" s="13" t="s">
        <v>32</v>
      </c>
      <c r="AX141" s="13" t="s">
        <v>77</v>
      </c>
      <c r="AY141" s="150" t="s">
        <v>114</v>
      </c>
    </row>
    <row r="142" spans="2:65" s="14" customFormat="1">
      <c r="B142" s="156"/>
      <c r="D142" s="143" t="s">
        <v>135</v>
      </c>
      <c r="E142" s="157" t="s">
        <v>1</v>
      </c>
      <c r="F142" s="158" t="s">
        <v>140</v>
      </c>
      <c r="H142" s="159">
        <v>1</v>
      </c>
      <c r="I142" s="160"/>
      <c r="L142" s="156"/>
      <c r="M142" s="161"/>
      <c r="T142" s="162"/>
      <c r="AT142" s="157" t="s">
        <v>135</v>
      </c>
      <c r="AU142" s="157" t="s">
        <v>85</v>
      </c>
      <c r="AV142" s="14" t="s">
        <v>128</v>
      </c>
      <c r="AW142" s="14" t="s">
        <v>32</v>
      </c>
      <c r="AX142" s="14" t="s">
        <v>85</v>
      </c>
      <c r="AY142" s="157" t="s">
        <v>114</v>
      </c>
    </row>
    <row r="143" spans="2:65" s="1" customFormat="1" ht="63.4" customHeight="1">
      <c r="B143" s="31"/>
      <c r="C143" s="128" t="s">
        <v>163</v>
      </c>
      <c r="D143" s="128" t="s">
        <v>117</v>
      </c>
      <c r="E143" s="129" t="s">
        <v>164</v>
      </c>
      <c r="F143" s="130" t="s">
        <v>165</v>
      </c>
      <c r="G143" s="131" t="s">
        <v>132</v>
      </c>
      <c r="H143" s="132">
        <v>1</v>
      </c>
      <c r="I143" s="133"/>
      <c r="J143" s="134">
        <f>ROUND(I143*H143,2)</f>
        <v>0</v>
      </c>
      <c r="K143" s="135"/>
      <c r="L143" s="31"/>
      <c r="M143" s="136" t="s">
        <v>1</v>
      </c>
      <c r="N143" s="137" t="s">
        <v>42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133</v>
      </c>
      <c r="AT143" s="140" t="s">
        <v>117</v>
      </c>
      <c r="AU143" s="140" t="s">
        <v>85</v>
      </c>
      <c r="AY143" s="16" t="s">
        <v>114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85</v>
      </c>
      <c r="BK143" s="141">
        <f>ROUND(I143*H143,2)</f>
        <v>0</v>
      </c>
      <c r="BL143" s="16" t="s">
        <v>133</v>
      </c>
      <c r="BM143" s="140" t="s">
        <v>166</v>
      </c>
    </row>
    <row r="144" spans="2:65" s="1" customFormat="1" ht="67.5" customHeight="1">
      <c r="B144" s="31"/>
      <c r="C144" s="128" t="s">
        <v>167</v>
      </c>
      <c r="D144" s="128" t="s">
        <v>117</v>
      </c>
      <c r="E144" s="129" t="s">
        <v>168</v>
      </c>
      <c r="F144" s="130" t="s">
        <v>169</v>
      </c>
      <c r="G144" s="131" t="s">
        <v>132</v>
      </c>
      <c r="H144" s="132">
        <v>3</v>
      </c>
      <c r="I144" s="133"/>
      <c r="J144" s="134">
        <f>ROUND(I144*H144,2)</f>
        <v>0</v>
      </c>
      <c r="K144" s="135"/>
      <c r="L144" s="31"/>
      <c r="M144" s="136" t="s">
        <v>1</v>
      </c>
      <c r="N144" s="137" t="s">
        <v>42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133</v>
      </c>
      <c r="AT144" s="140" t="s">
        <v>117</v>
      </c>
      <c r="AU144" s="140" t="s">
        <v>85</v>
      </c>
      <c r="AY144" s="16" t="s">
        <v>114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85</v>
      </c>
      <c r="BK144" s="141">
        <f>ROUND(I144*H144,2)</f>
        <v>0</v>
      </c>
      <c r="BL144" s="16" t="s">
        <v>133</v>
      </c>
      <c r="BM144" s="140" t="s">
        <v>170</v>
      </c>
    </row>
    <row r="145" spans="2:65" s="12" customFormat="1">
      <c r="B145" s="142"/>
      <c r="D145" s="143" t="s">
        <v>135</v>
      </c>
      <c r="E145" s="144" t="s">
        <v>1</v>
      </c>
      <c r="F145" s="145" t="s">
        <v>138</v>
      </c>
      <c r="H145" s="144" t="s">
        <v>1</v>
      </c>
      <c r="I145" s="146"/>
      <c r="L145" s="142"/>
      <c r="M145" s="147"/>
      <c r="T145" s="148"/>
      <c r="AT145" s="144" t="s">
        <v>135</v>
      </c>
      <c r="AU145" s="144" t="s">
        <v>85</v>
      </c>
      <c r="AV145" s="12" t="s">
        <v>85</v>
      </c>
      <c r="AW145" s="12" t="s">
        <v>32</v>
      </c>
      <c r="AX145" s="12" t="s">
        <v>77</v>
      </c>
      <c r="AY145" s="144" t="s">
        <v>114</v>
      </c>
    </row>
    <row r="146" spans="2:65" s="13" customFormat="1">
      <c r="B146" s="149"/>
      <c r="D146" s="143" t="s">
        <v>135</v>
      </c>
      <c r="E146" s="150" t="s">
        <v>1</v>
      </c>
      <c r="F146" s="151" t="s">
        <v>129</v>
      </c>
      <c r="H146" s="152">
        <v>3</v>
      </c>
      <c r="I146" s="153"/>
      <c r="L146" s="149"/>
      <c r="M146" s="154"/>
      <c r="T146" s="155"/>
      <c r="AT146" s="150" t="s">
        <v>135</v>
      </c>
      <c r="AU146" s="150" t="s">
        <v>85</v>
      </c>
      <c r="AV146" s="13" t="s">
        <v>87</v>
      </c>
      <c r="AW146" s="13" t="s">
        <v>32</v>
      </c>
      <c r="AX146" s="13" t="s">
        <v>77</v>
      </c>
      <c r="AY146" s="150" t="s">
        <v>114</v>
      </c>
    </row>
    <row r="147" spans="2:65" s="14" customFormat="1">
      <c r="B147" s="156"/>
      <c r="D147" s="143" t="s">
        <v>135</v>
      </c>
      <c r="E147" s="157" t="s">
        <v>1</v>
      </c>
      <c r="F147" s="158" t="s">
        <v>140</v>
      </c>
      <c r="H147" s="159">
        <v>3</v>
      </c>
      <c r="I147" s="160"/>
      <c r="L147" s="156"/>
      <c r="M147" s="161"/>
      <c r="T147" s="162"/>
      <c r="AT147" s="157" t="s">
        <v>135</v>
      </c>
      <c r="AU147" s="157" t="s">
        <v>85</v>
      </c>
      <c r="AV147" s="14" t="s">
        <v>128</v>
      </c>
      <c r="AW147" s="14" t="s">
        <v>32</v>
      </c>
      <c r="AX147" s="14" t="s">
        <v>85</v>
      </c>
      <c r="AY147" s="157" t="s">
        <v>114</v>
      </c>
    </row>
    <row r="148" spans="2:65" s="1" customFormat="1" ht="52.15" customHeight="1">
      <c r="B148" s="31"/>
      <c r="C148" s="128" t="s">
        <v>171</v>
      </c>
      <c r="D148" s="128" t="s">
        <v>117</v>
      </c>
      <c r="E148" s="129" t="s">
        <v>172</v>
      </c>
      <c r="F148" s="130" t="s">
        <v>173</v>
      </c>
      <c r="G148" s="131" t="s">
        <v>132</v>
      </c>
      <c r="H148" s="132">
        <v>3</v>
      </c>
      <c r="I148" s="133"/>
      <c r="J148" s="134">
        <f>ROUND(I148*H148,2)</f>
        <v>0</v>
      </c>
      <c r="K148" s="135"/>
      <c r="L148" s="31"/>
      <c r="M148" s="136" t="s">
        <v>1</v>
      </c>
      <c r="N148" s="137" t="s">
        <v>42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133</v>
      </c>
      <c r="AT148" s="140" t="s">
        <v>117</v>
      </c>
      <c r="AU148" s="140" t="s">
        <v>85</v>
      </c>
      <c r="AY148" s="16" t="s">
        <v>114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85</v>
      </c>
      <c r="BK148" s="141">
        <f>ROUND(I148*H148,2)</f>
        <v>0</v>
      </c>
      <c r="BL148" s="16" t="s">
        <v>133</v>
      </c>
      <c r="BM148" s="140" t="s">
        <v>174</v>
      </c>
    </row>
    <row r="149" spans="2:65" s="12" customFormat="1">
      <c r="B149" s="142"/>
      <c r="D149" s="143" t="s">
        <v>135</v>
      </c>
      <c r="E149" s="144" t="s">
        <v>1</v>
      </c>
      <c r="F149" s="145" t="s">
        <v>138</v>
      </c>
      <c r="H149" s="144" t="s">
        <v>1</v>
      </c>
      <c r="I149" s="146"/>
      <c r="L149" s="142"/>
      <c r="M149" s="147"/>
      <c r="T149" s="148"/>
      <c r="AT149" s="144" t="s">
        <v>135</v>
      </c>
      <c r="AU149" s="144" t="s">
        <v>85</v>
      </c>
      <c r="AV149" s="12" t="s">
        <v>85</v>
      </c>
      <c r="AW149" s="12" t="s">
        <v>32</v>
      </c>
      <c r="AX149" s="12" t="s">
        <v>77</v>
      </c>
      <c r="AY149" s="144" t="s">
        <v>114</v>
      </c>
    </row>
    <row r="150" spans="2:65" s="13" customFormat="1">
      <c r="B150" s="149"/>
      <c r="D150" s="143" t="s">
        <v>135</v>
      </c>
      <c r="E150" s="150" t="s">
        <v>1</v>
      </c>
      <c r="F150" s="151" t="s">
        <v>129</v>
      </c>
      <c r="H150" s="152">
        <v>3</v>
      </c>
      <c r="I150" s="153"/>
      <c r="L150" s="149"/>
      <c r="M150" s="154"/>
      <c r="T150" s="155"/>
      <c r="AT150" s="150" t="s">
        <v>135</v>
      </c>
      <c r="AU150" s="150" t="s">
        <v>85</v>
      </c>
      <c r="AV150" s="13" t="s">
        <v>87</v>
      </c>
      <c r="AW150" s="13" t="s">
        <v>32</v>
      </c>
      <c r="AX150" s="13" t="s">
        <v>77</v>
      </c>
      <c r="AY150" s="150" t="s">
        <v>114</v>
      </c>
    </row>
    <row r="151" spans="2:65" s="14" customFormat="1">
      <c r="B151" s="156"/>
      <c r="D151" s="143" t="s">
        <v>135</v>
      </c>
      <c r="E151" s="157" t="s">
        <v>1</v>
      </c>
      <c r="F151" s="158" t="s">
        <v>140</v>
      </c>
      <c r="H151" s="159">
        <v>3</v>
      </c>
      <c r="I151" s="160"/>
      <c r="L151" s="156"/>
      <c r="M151" s="161"/>
      <c r="T151" s="162"/>
      <c r="AT151" s="157" t="s">
        <v>135</v>
      </c>
      <c r="AU151" s="157" t="s">
        <v>85</v>
      </c>
      <c r="AV151" s="14" t="s">
        <v>128</v>
      </c>
      <c r="AW151" s="14" t="s">
        <v>32</v>
      </c>
      <c r="AX151" s="14" t="s">
        <v>85</v>
      </c>
      <c r="AY151" s="157" t="s">
        <v>114</v>
      </c>
    </row>
    <row r="152" spans="2:65" s="1" customFormat="1" ht="38.65" customHeight="1">
      <c r="B152" s="31"/>
      <c r="C152" s="128" t="s">
        <v>175</v>
      </c>
      <c r="D152" s="128" t="s">
        <v>117</v>
      </c>
      <c r="E152" s="129" t="s">
        <v>176</v>
      </c>
      <c r="F152" s="130" t="s">
        <v>177</v>
      </c>
      <c r="G152" s="131" t="s">
        <v>132</v>
      </c>
      <c r="H152" s="132">
        <v>3</v>
      </c>
      <c r="I152" s="133"/>
      <c r="J152" s="134">
        <f>ROUND(I152*H152,2)</f>
        <v>0</v>
      </c>
      <c r="K152" s="135"/>
      <c r="L152" s="31"/>
      <c r="M152" s="136" t="s">
        <v>1</v>
      </c>
      <c r="N152" s="137" t="s">
        <v>42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133</v>
      </c>
      <c r="AT152" s="140" t="s">
        <v>117</v>
      </c>
      <c r="AU152" s="140" t="s">
        <v>85</v>
      </c>
      <c r="AY152" s="16" t="s">
        <v>114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85</v>
      </c>
      <c r="BK152" s="141">
        <f>ROUND(I152*H152,2)</f>
        <v>0</v>
      </c>
      <c r="BL152" s="16" t="s">
        <v>133</v>
      </c>
      <c r="BM152" s="140" t="s">
        <v>178</v>
      </c>
    </row>
    <row r="153" spans="2:65" s="12" customFormat="1">
      <c r="B153" s="142"/>
      <c r="D153" s="143" t="s">
        <v>135</v>
      </c>
      <c r="E153" s="144" t="s">
        <v>1</v>
      </c>
      <c r="F153" s="145" t="s">
        <v>138</v>
      </c>
      <c r="H153" s="144" t="s">
        <v>1</v>
      </c>
      <c r="I153" s="146"/>
      <c r="L153" s="142"/>
      <c r="M153" s="147"/>
      <c r="T153" s="148"/>
      <c r="AT153" s="144" t="s">
        <v>135</v>
      </c>
      <c r="AU153" s="144" t="s">
        <v>85</v>
      </c>
      <c r="AV153" s="12" t="s">
        <v>85</v>
      </c>
      <c r="AW153" s="12" t="s">
        <v>32</v>
      </c>
      <c r="AX153" s="12" t="s">
        <v>77</v>
      </c>
      <c r="AY153" s="144" t="s">
        <v>114</v>
      </c>
    </row>
    <row r="154" spans="2:65" s="13" customFormat="1">
      <c r="B154" s="149"/>
      <c r="D154" s="143" t="s">
        <v>135</v>
      </c>
      <c r="E154" s="150" t="s">
        <v>1</v>
      </c>
      <c r="F154" s="151" t="s">
        <v>129</v>
      </c>
      <c r="H154" s="152">
        <v>3</v>
      </c>
      <c r="I154" s="153"/>
      <c r="L154" s="149"/>
      <c r="M154" s="154"/>
      <c r="T154" s="155"/>
      <c r="AT154" s="150" t="s">
        <v>135</v>
      </c>
      <c r="AU154" s="150" t="s">
        <v>85</v>
      </c>
      <c r="AV154" s="13" t="s">
        <v>87</v>
      </c>
      <c r="AW154" s="13" t="s">
        <v>32</v>
      </c>
      <c r="AX154" s="13" t="s">
        <v>77</v>
      </c>
      <c r="AY154" s="150" t="s">
        <v>114</v>
      </c>
    </row>
    <row r="155" spans="2:65" s="14" customFormat="1">
      <c r="B155" s="156"/>
      <c r="D155" s="143" t="s">
        <v>135</v>
      </c>
      <c r="E155" s="157" t="s">
        <v>1</v>
      </c>
      <c r="F155" s="158" t="s">
        <v>140</v>
      </c>
      <c r="H155" s="159">
        <v>3</v>
      </c>
      <c r="I155" s="160"/>
      <c r="L155" s="156"/>
      <c r="M155" s="161"/>
      <c r="T155" s="162"/>
      <c r="AT155" s="157" t="s">
        <v>135</v>
      </c>
      <c r="AU155" s="157" t="s">
        <v>85</v>
      </c>
      <c r="AV155" s="14" t="s">
        <v>128</v>
      </c>
      <c r="AW155" s="14" t="s">
        <v>32</v>
      </c>
      <c r="AX155" s="14" t="s">
        <v>85</v>
      </c>
      <c r="AY155" s="157" t="s">
        <v>114</v>
      </c>
    </row>
    <row r="156" spans="2:65" s="1" customFormat="1" ht="52.15" customHeight="1">
      <c r="B156" s="31"/>
      <c r="C156" s="128" t="s">
        <v>179</v>
      </c>
      <c r="D156" s="128" t="s">
        <v>117</v>
      </c>
      <c r="E156" s="129" t="s">
        <v>180</v>
      </c>
      <c r="F156" s="130" t="s">
        <v>181</v>
      </c>
      <c r="G156" s="131" t="s">
        <v>132</v>
      </c>
      <c r="H156" s="132">
        <v>3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42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133</v>
      </c>
      <c r="AT156" s="140" t="s">
        <v>117</v>
      </c>
      <c r="AU156" s="140" t="s">
        <v>85</v>
      </c>
      <c r="AY156" s="16" t="s">
        <v>114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85</v>
      </c>
      <c r="BK156" s="141">
        <f>ROUND(I156*H156,2)</f>
        <v>0</v>
      </c>
      <c r="BL156" s="16" t="s">
        <v>133</v>
      </c>
      <c r="BM156" s="140" t="s">
        <v>182</v>
      </c>
    </row>
    <row r="157" spans="2:65" s="12" customFormat="1">
      <c r="B157" s="142"/>
      <c r="D157" s="143" t="s">
        <v>135</v>
      </c>
      <c r="E157" s="144" t="s">
        <v>1</v>
      </c>
      <c r="F157" s="145" t="s">
        <v>138</v>
      </c>
      <c r="H157" s="144" t="s">
        <v>1</v>
      </c>
      <c r="I157" s="146"/>
      <c r="L157" s="142"/>
      <c r="M157" s="147"/>
      <c r="T157" s="148"/>
      <c r="AT157" s="144" t="s">
        <v>135</v>
      </c>
      <c r="AU157" s="144" t="s">
        <v>85</v>
      </c>
      <c r="AV157" s="12" t="s">
        <v>85</v>
      </c>
      <c r="AW157" s="12" t="s">
        <v>32</v>
      </c>
      <c r="AX157" s="12" t="s">
        <v>77</v>
      </c>
      <c r="AY157" s="144" t="s">
        <v>114</v>
      </c>
    </row>
    <row r="158" spans="2:65" s="13" customFormat="1">
      <c r="B158" s="149"/>
      <c r="D158" s="143" t="s">
        <v>135</v>
      </c>
      <c r="E158" s="150" t="s">
        <v>1</v>
      </c>
      <c r="F158" s="151" t="s">
        <v>129</v>
      </c>
      <c r="H158" s="152">
        <v>3</v>
      </c>
      <c r="I158" s="153"/>
      <c r="L158" s="149"/>
      <c r="M158" s="154"/>
      <c r="T158" s="155"/>
      <c r="AT158" s="150" t="s">
        <v>135</v>
      </c>
      <c r="AU158" s="150" t="s">
        <v>85</v>
      </c>
      <c r="AV158" s="13" t="s">
        <v>87</v>
      </c>
      <c r="AW158" s="13" t="s">
        <v>32</v>
      </c>
      <c r="AX158" s="13" t="s">
        <v>77</v>
      </c>
      <c r="AY158" s="150" t="s">
        <v>114</v>
      </c>
    </row>
    <row r="159" spans="2:65" s="14" customFormat="1">
      <c r="B159" s="156"/>
      <c r="D159" s="143" t="s">
        <v>135</v>
      </c>
      <c r="E159" s="157" t="s">
        <v>1</v>
      </c>
      <c r="F159" s="158" t="s">
        <v>140</v>
      </c>
      <c r="H159" s="159">
        <v>3</v>
      </c>
      <c r="I159" s="160"/>
      <c r="L159" s="156"/>
      <c r="M159" s="161"/>
      <c r="T159" s="162"/>
      <c r="AT159" s="157" t="s">
        <v>135</v>
      </c>
      <c r="AU159" s="157" t="s">
        <v>85</v>
      </c>
      <c r="AV159" s="14" t="s">
        <v>128</v>
      </c>
      <c r="AW159" s="14" t="s">
        <v>32</v>
      </c>
      <c r="AX159" s="14" t="s">
        <v>85</v>
      </c>
      <c r="AY159" s="157" t="s">
        <v>114</v>
      </c>
    </row>
    <row r="160" spans="2:65" s="1" customFormat="1" ht="45" customHeight="1">
      <c r="B160" s="31"/>
      <c r="C160" s="128" t="s">
        <v>8</v>
      </c>
      <c r="D160" s="128" t="s">
        <v>117</v>
      </c>
      <c r="E160" s="129" t="s">
        <v>183</v>
      </c>
      <c r="F160" s="130" t="s">
        <v>184</v>
      </c>
      <c r="G160" s="131" t="s">
        <v>132</v>
      </c>
      <c r="H160" s="132">
        <v>1</v>
      </c>
      <c r="I160" s="133"/>
      <c r="J160" s="134">
        <f>ROUND(I160*H160,2)</f>
        <v>0</v>
      </c>
      <c r="K160" s="135"/>
      <c r="L160" s="31"/>
      <c r="M160" s="136" t="s">
        <v>1</v>
      </c>
      <c r="N160" s="137" t="s">
        <v>42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133</v>
      </c>
      <c r="AT160" s="140" t="s">
        <v>117</v>
      </c>
      <c r="AU160" s="140" t="s">
        <v>85</v>
      </c>
      <c r="AY160" s="16" t="s">
        <v>114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85</v>
      </c>
      <c r="BK160" s="141">
        <f>ROUND(I160*H160,2)</f>
        <v>0</v>
      </c>
      <c r="BL160" s="16" t="s">
        <v>133</v>
      </c>
      <c r="BM160" s="140" t="s">
        <v>185</v>
      </c>
    </row>
    <row r="161" spans="2:65" s="12" customFormat="1">
      <c r="B161" s="142"/>
      <c r="D161" s="143" t="s">
        <v>135</v>
      </c>
      <c r="E161" s="144" t="s">
        <v>1</v>
      </c>
      <c r="F161" s="145" t="s">
        <v>138</v>
      </c>
      <c r="H161" s="144" t="s">
        <v>1</v>
      </c>
      <c r="I161" s="146"/>
      <c r="L161" s="142"/>
      <c r="M161" s="147"/>
      <c r="T161" s="148"/>
      <c r="AT161" s="144" t="s">
        <v>135</v>
      </c>
      <c r="AU161" s="144" t="s">
        <v>85</v>
      </c>
      <c r="AV161" s="12" t="s">
        <v>85</v>
      </c>
      <c r="AW161" s="12" t="s">
        <v>32</v>
      </c>
      <c r="AX161" s="12" t="s">
        <v>77</v>
      </c>
      <c r="AY161" s="144" t="s">
        <v>114</v>
      </c>
    </row>
    <row r="162" spans="2:65" s="13" customFormat="1">
      <c r="B162" s="149"/>
      <c r="D162" s="143" t="s">
        <v>135</v>
      </c>
      <c r="E162" s="150" t="s">
        <v>1</v>
      </c>
      <c r="F162" s="151" t="s">
        <v>85</v>
      </c>
      <c r="H162" s="152">
        <v>1</v>
      </c>
      <c r="I162" s="153"/>
      <c r="L162" s="149"/>
      <c r="M162" s="154"/>
      <c r="T162" s="155"/>
      <c r="AT162" s="150" t="s">
        <v>135</v>
      </c>
      <c r="AU162" s="150" t="s">
        <v>85</v>
      </c>
      <c r="AV162" s="13" t="s">
        <v>87</v>
      </c>
      <c r="AW162" s="13" t="s">
        <v>32</v>
      </c>
      <c r="AX162" s="13" t="s">
        <v>77</v>
      </c>
      <c r="AY162" s="150" t="s">
        <v>114</v>
      </c>
    </row>
    <row r="163" spans="2:65" s="14" customFormat="1">
      <c r="B163" s="156"/>
      <c r="D163" s="143" t="s">
        <v>135</v>
      </c>
      <c r="E163" s="157" t="s">
        <v>1</v>
      </c>
      <c r="F163" s="158" t="s">
        <v>140</v>
      </c>
      <c r="H163" s="159">
        <v>1</v>
      </c>
      <c r="I163" s="160"/>
      <c r="L163" s="156"/>
      <c r="M163" s="161"/>
      <c r="T163" s="162"/>
      <c r="AT163" s="157" t="s">
        <v>135</v>
      </c>
      <c r="AU163" s="157" t="s">
        <v>85</v>
      </c>
      <c r="AV163" s="14" t="s">
        <v>128</v>
      </c>
      <c r="AW163" s="14" t="s">
        <v>32</v>
      </c>
      <c r="AX163" s="14" t="s">
        <v>85</v>
      </c>
      <c r="AY163" s="157" t="s">
        <v>114</v>
      </c>
    </row>
    <row r="164" spans="2:65" s="1" customFormat="1" ht="78.75" customHeight="1">
      <c r="B164" s="31"/>
      <c r="C164" s="128" t="s">
        <v>121</v>
      </c>
      <c r="D164" s="128" t="s">
        <v>117</v>
      </c>
      <c r="E164" s="129" t="s">
        <v>186</v>
      </c>
      <c r="F164" s="130" t="s">
        <v>187</v>
      </c>
      <c r="G164" s="131" t="s">
        <v>132</v>
      </c>
      <c r="H164" s="132">
        <v>1</v>
      </c>
      <c r="I164" s="133"/>
      <c r="J164" s="134">
        <f>ROUND(I164*H164,2)</f>
        <v>0</v>
      </c>
      <c r="K164" s="135"/>
      <c r="L164" s="31"/>
      <c r="M164" s="136" t="s">
        <v>1</v>
      </c>
      <c r="N164" s="137" t="s">
        <v>42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133</v>
      </c>
      <c r="AT164" s="140" t="s">
        <v>117</v>
      </c>
      <c r="AU164" s="140" t="s">
        <v>85</v>
      </c>
      <c r="AY164" s="16" t="s">
        <v>114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85</v>
      </c>
      <c r="BK164" s="141">
        <f>ROUND(I164*H164,2)</f>
        <v>0</v>
      </c>
      <c r="BL164" s="16" t="s">
        <v>133</v>
      </c>
      <c r="BM164" s="140" t="s">
        <v>188</v>
      </c>
    </row>
    <row r="165" spans="2:65" s="12" customFormat="1">
      <c r="B165" s="142"/>
      <c r="D165" s="143" t="s">
        <v>135</v>
      </c>
      <c r="E165" s="144" t="s">
        <v>1</v>
      </c>
      <c r="F165" s="145" t="s">
        <v>138</v>
      </c>
      <c r="H165" s="144" t="s">
        <v>1</v>
      </c>
      <c r="I165" s="146"/>
      <c r="L165" s="142"/>
      <c r="M165" s="147"/>
      <c r="T165" s="148"/>
      <c r="AT165" s="144" t="s">
        <v>135</v>
      </c>
      <c r="AU165" s="144" t="s">
        <v>85</v>
      </c>
      <c r="AV165" s="12" t="s">
        <v>85</v>
      </c>
      <c r="AW165" s="12" t="s">
        <v>32</v>
      </c>
      <c r="AX165" s="12" t="s">
        <v>77</v>
      </c>
      <c r="AY165" s="144" t="s">
        <v>114</v>
      </c>
    </row>
    <row r="166" spans="2:65" s="13" customFormat="1">
      <c r="B166" s="149"/>
      <c r="D166" s="143" t="s">
        <v>135</v>
      </c>
      <c r="E166" s="150" t="s">
        <v>1</v>
      </c>
      <c r="F166" s="151" t="s">
        <v>85</v>
      </c>
      <c r="H166" s="152">
        <v>1</v>
      </c>
      <c r="I166" s="153"/>
      <c r="L166" s="149"/>
      <c r="M166" s="154"/>
      <c r="T166" s="155"/>
      <c r="AT166" s="150" t="s">
        <v>135</v>
      </c>
      <c r="AU166" s="150" t="s">
        <v>85</v>
      </c>
      <c r="AV166" s="13" t="s">
        <v>87</v>
      </c>
      <c r="AW166" s="13" t="s">
        <v>32</v>
      </c>
      <c r="AX166" s="13" t="s">
        <v>77</v>
      </c>
      <c r="AY166" s="150" t="s">
        <v>114</v>
      </c>
    </row>
    <row r="167" spans="2:65" s="14" customFormat="1">
      <c r="B167" s="156"/>
      <c r="D167" s="143" t="s">
        <v>135</v>
      </c>
      <c r="E167" s="157" t="s">
        <v>1</v>
      </c>
      <c r="F167" s="158" t="s">
        <v>140</v>
      </c>
      <c r="H167" s="159">
        <v>1</v>
      </c>
      <c r="I167" s="160"/>
      <c r="L167" s="156"/>
      <c r="M167" s="161"/>
      <c r="T167" s="162"/>
      <c r="AT167" s="157" t="s">
        <v>135</v>
      </c>
      <c r="AU167" s="157" t="s">
        <v>85</v>
      </c>
      <c r="AV167" s="14" t="s">
        <v>128</v>
      </c>
      <c r="AW167" s="14" t="s">
        <v>32</v>
      </c>
      <c r="AX167" s="14" t="s">
        <v>85</v>
      </c>
      <c r="AY167" s="157" t="s">
        <v>114</v>
      </c>
    </row>
    <row r="168" spans="2:65" s="1" customFormat="1" ht="52.15" customHeight="1">
      <c r="B168" s="31"/>
      <c r="C168" s="128" t="s">
        <v>189</v>
      </c>
      <c r="D168" s="128" t="s">
        <v>117</v>
      </c>
      <c r="E168" s="129" t="s">
        <v>190</v>
      </c>
      <c r="F168" s="130" t="s">
        <v>191</v>
      </c>
      <c r="G168" s="131" t="s">
        <v>132</v>
      </c>
      <c r="H168" s="132">
        <v>2</v>
      </c>
      <c r="I168" s="133"/>
      <c r="J168" s="134">
        <f>ROUND(I168*H168,2)</f>
        <v>0</v>
      </c>
      <c r="K168" s="135"/>
      <c r="L168" s="31"/>
      <c r="M168" s="136" t="s">
        <v>1</v>
      </c>
      <c r="N168" s="137" t="s">
        <v>42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133</v>
      </c>
      <c r="AT168" s="140" t="s">
        <v>117</v>
      </c>
      <c r="AU168" s="140" t="s">
        <v>85</v>
      </c>
      <c r="AY168" s="16" t="s">
        <v>114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85</v>
      </c>
      <c r="BK168" s="141">
        <f>ROUND(I168*H168,2)</f>
        <v>0</v>
      </c>
      <c r="BL168" s="16" t="s">
        <v>133</v>
      </c>
      <c r="BM168" s="140" t="s">
        <v>192</v>
      </c>
    </row>
    <row r="169" spans="2:65" s="12" customFormat="1">
      <c r="B169" s="142"/>
      <c r="D169" s="143" t="s">
        <v>135</v>
      </c>
      <c r="E169" s="144" t="s">
        <v>1</v>
      </c>
      <c r="F169" s="145" t="s">
        <v>138</v>
      </c>
      <c r="H169" s="144" t="s">
        <v>1</v>
      </c>
      <c r="I169" s="146"/>
      <c r="L169" s="142"/>
      <c r="M169" s="147"/>
      <c r="T169" s="148"/>
      <c r="AT169" s="144" t="s">
        <v>135</v>
      </c>
      <c r="AU169" s="144" t="s">
        <v>85</v>
      </c>
      <c r="AV169" s="12" t="s">
        <v>85</v>
      </c>
      <c r="AW169" s="12" t="s">
        <v>32</v>
      </c>
      <c r="AX169" s="12" t="s">
        <v>77</v>
      </c>
      <c r="AY169" s="144" t="s">
        <v>114</v>
      </c>
    </row>
    <row r="170" spans="2:65" s="13" customFormat="1">
      <c r="B170" s="149"/>
      <c r="D170" s="143" t="s">
        <v>135</v>
      </c>
      <c r="E170" s="150" t="s">
        <v>1</v>
      </c>
      <c r="F170" s="151" t="s">
        <v>87</v>
      </c>
      <c r="H170" s="152">
        <v>2</v>
      </c>
      <c r="I170" s="153"/>
      <c r="L170" s="149"/>
      <c r="M170" s="154"/>
      <c r="T170" s="155"/>
      <c r="AT170" s="150" t="s">
        <v>135</v>
      </c>
      <c r="AU170" s="150" t="s">
        <v>85</v>
      </c>
      <c r="AV170" s="13" t="s">
        <v>87</v>
      </c>
      <c r="AW170" s="13" t="s">
        <v>32</v>
      </c>
      <c r="AX170" s="13" t="s">
        <v>77</v>
      </c>
      <c r="AY170" s="150" t="s">
        <v>114</v>
      </c>
    </row>
    <row r="171" spans="2:65" s="14" customFormat="1">
      <c r="B171" s="156"/>
      <c r="D171" s="143" t="s">
        <v>135</v>
      </c>
      <c r="E171" s="157" t="s">
        <v>1</v>
      </c>
      <c r="F171" s="158" t="s">
        <v>140</v>
      </c>
      <c r="H171" s="159">
        <v>2</v>
      </c>
      <c r="I171" s="160"/>
      <c r="L171" s="156"/>
      <c r="M171" s="161"/>
      <c r="T171" s="162"/>
      <c r="AT171" s="157" t="s">
        <v>135</v>
      </c>
      <c r="AU171" s="157" t="s">
        <v>85</v>
      </c>
      <c r="AV171" s="14" t="s">
        <v>128</v>
      </c>
      <c r="AW171" s="14" t="s">
        <v>32</v>
      </c>
      <c r="AX171" s="14" t="s">
        <v>85</v>
      </c>
      <c r="AY171" s="157" t="s">
        <v>114</v>
      </c>
    </row>
    <row r="172" spans="2:65" s="1" customFormat="1" ht="52.15" customHeight="1">
      <c r="B172" s="31"/>
      <c r="C172" s="128" t="s">
        <v>193</v>
      </c>
      <c r="D172" s="128" t="s">
        <v>117</v>
      </c>
      <c r="E172" s="129" t="s">
        <v>194</v>
      </c>
      <c r="F172" s="130" t="s">
        <v>195</v>
      </c>
      <c r="G172" s="131" t="s">
        <v>132</v>
      </c>
      <c r="H172" s="132">
        <v>12</v>
      </c>
      <c r="I172" s="133"/>
      <c r="J172" s="134">
        <f>ROUND(I172*H172,2)</f>
        <v>0</v>
      </c>
      <c r="K172" s="135"/>
      <c r="L172" s="31"/>
      <c r="M172" s="136" t="s">
        <v>1</v>
      </c>
      <c r="N172" s="137" t="s">
        <v>42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133</v>
      </c>
      <c r="AT172" s="140" t="s">
        <v>117</v>
      </c>
      <c r="AU172" s="140" t="s">
        <v>85</v>
      </c>
      <c r="AY172" s="16" t="s">
        <v>114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85</v>
      </c>
      <c r="BK172" s="141">
        <f>ROUND(I172*H172,2)</f>
        <v>0</v>
      </c>
      <c r="BL172" s="16" t="s">
        <v>133</v>
      </c>
      <c r="BM172" s="140" t="s">
        <v>196</v>
      </c>
    </row>
    <row r="173" spans="2:65" s="12" customFormat="1">
      <c r="B173" s="142"/>
      <c r="D173" s="143" t="s">
        <v>135</v>
      </c>
      <c r="E173" s="144" t="s">
        <v>1</v>
      </c>
      <c r="F173" s="145" t="s">
        <v>138</v>
      </c>
      <c r="H173" s="144" t="s">
        <v>1</v>
      </c>
      <c r="I173" s="146"/>
      <c r="L173" s="142"/>
      <c r="M173" s="147"/>
      <c r="T173" s="148"/>
      <c r="AT173" s="144" t="s">
        <v>135</v>
      </c>
      <c r="AU173" s="144" t="s">
        <v>85</v>
      </c>
      <c r="AV173" s="12" t="s">
        <v>85</v>
      </c>
      <c r="AW173" s="12" t="s">
        <v>32</v>
      </c>
      <c r="AX173" s="12" t="s">
        <v>77</v>
      </c>
      <c r="AY173" s="144" t="s">
        <v>114</v>
      </c>
    </row>
    <row r="174" spans="2:65" s="13" customFormat="1">
      <c r="B174" s="149"/>
      <c r="D174" s="143" t="s">
        <v>135</v>
      </c>
      <c r="E174" s="150" t="s">
        <v>1</v>
      </c>
      <c r="F174" s="151" t="s">
        <v>171</v>
      </c>
      <c r="H174" s="152">
        <v>12</v>
      </c>
      <c r="I174" s="153"/>
      <c r="L174" s="149"/>
      <c r="M174" s="154"/>
      <c r="T174" s="155"/>
      <c r="AT174" s="150" t="s">
        <v>135</v>
      </c>
      <c r="AU174" s="150" t="s">
        <v>85</v>
      </c>
      <c r="AV174" s="13" t="s">
        <v>87</v>
      </c>
      <c r="AW174" s="13" t="s">
        <v>32</v>
      </c>
      <c r="AX174" s="13" t="s">
        <v>77</v>
      </c>
      <c r="AY174" s="150" t="s">
        <v>114</v>
      </c>
    </row>
    <row r="175" spans="2:65" s="14" customFormat="1">
      <c r="B175" s="156"/>
      <c r="D175" s="143" t="s">
        <v>135</v>
      </c>
      <c r="E175" s="157" t="s">
        <v>1</v>
      </c>
      <c r="F175" s="158" t="s">
        <v>140</v>
      </c>
      <c r="H175" s="159">
        <v>12</v>
      </c>
      <c r="I175" s="160"/>
      <c r="L175" s="156"/>
      <c r="M175" s="161"/>
      <c r="T175" s="162"/>
      <c r="AT175" s="157" t="s">
        <v>135</v>
      </c>
      <c r="AU175" s="157" t="s">
        <v>85</v>
      </c>
      <c r="AV175" s="14" t="s">
        <v>128</v>
      </c>
      <c r="AW175" s="14" t="s">
        <v>32</v>
      </c>
      <c r="AX175" s="14" t="s">
        <v>85</v>
      </c>
      <c r="AY175" s="157" t="s">
        <v>114</v>
      </c>
    </row>
    <row r="176" spans="2:65" s="1" customFormat="1" ht="24.95" customHeight="1">
      <c r="B176" s="31"/>
      <c r="C176" s="128" t="s">
        <v>197</v>
      </c>
      <c r="D176" s="128" t="s">
        <v>117</v>
      </c>
      <c r="E176" s="129" t="s">
        <v>198</v>
      </c>
      <c r="F176" s="130" t="s">
        <v>199</v>
      </c>
      <c r="G176" s="131" t="s">
        <v>132</v>
      </c>
      <c r="H176" s="132">
        <v>1</v>
      </c>
      <c r="I176" s="133"/>
      <c r="J176" s="134">
        <f>ROUND(I176*H176,2)</f>
        <v>0</v>
      </c>
      <c r="K176" s="135"/>
      <c r="L176" s="31"/>
      <c r="M176" s="136" t="s">
        <v>1</v>
      </c>
      <c r="N176" s="137" t="s">
        <v>42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133</v>
      </c>
      <c r="AT176" s="140" t="s">
        <v>117</v>
      </c>
      <c r="AU176" s="140" t="s">
        <v>85</v>
      </c>
      <c r="AY176" s="16" t="s">
        <v>114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85</v>
      </c>
      <c r="BK176" s="141">
        <f>ROUND(I176*H176,2)</f>
        <v>0</v>
      </c>
      <c r="BL176" s="16" t="s">
        <v>133</v>
      </c>
      <c r="BM176" s="140" t="s">
        <v>200</v>
      </c>
    </row>
    <row r="177" spans="2:65" s="12" customFormat="1">
      <c r="B177" s="142"/>
      <c r="D177" s="143" t="s">
        <v>135</v>
      </c>
      <c r="E177" s="144" t="s">
        <v>1</v>
      </c>
      <c r="F177" s="145" t="s">
        <v>138</v>
      </c>
      <c r="H177" s="144" t="s">
        <v>1</v>
      </c>
      <c r="I177" s="146"/>
      <c r="L177" s="142"/>
      <c r="M177" s="147"/>
      <c r="T177" s="148"/>
      <c r="AT177" s="144" t="s">
        <v>135</v>
      </c>
      <c r="AU177" s="144" t="s">
        <v>85</v>
      </c>
      <c r="AV177" s="12" t="s">
        <v>85</v>
      </c>
      <c r="AW177" s="12" t="s">
        <v>32</v>
      </c>
      <c r="AX177" s="12" t="s">
        <v>77</v>
      </c>
      <c r="AY177" s="144" t="s">
        <v>114</v>
      </c>
    </row>
    <row r="178" spans="2:65" s="13" customFormat="1">
      <c r="B178" s="149"/>
      <c r="D178" s="143" t="s">
        <v>135</v>
      </c>
      <c r="E178" s="150" t="s">
        <v>1</v>
      </c>
      <c r="F178" s="151" t="s">
        <v>85</v>
      </c>
      <c r="H178" s="152">
        <v>1</v>
      </c>
      <c r="I178" s="153"/>
      <c r="L178" s="149"/>
      <c r="M178" s="154"/>
      <c r="T178" s="155"/>
      <c r="AT178" s="150" t="s">
        <v>135</v>
      </c>
      <c r="AU178" s="150" t="s">
        <v>85</v>
      </c>
      <c r="AV178" s="13" t="s">
        <v>87</v>
      </c>
      <c r="AW178" s="13" t="s">
        <v>32</v>
      </c>
      <c r="AX178" s="13" t="s">
        <v>77</v>
      </c>
      <c r="AY178" s="150" t="s">
        <v>114</v>
      </c>
    </row>
    <row r="179" spans="2:65" s="14" customFormat="1">
      <c r="B179" s="156"/>
      <c r="D179" s="143" t="s">
        <v>135</v>
      </c>
      <c r="E179" s="157" t="s">
        <v>1</v>
      </c>
      <c r="F179" s="158" t="s">
        <v>140</v>
      </c>
      <c r="H179" s="159">
        <v>1</v>
      </c>
      <c r="I179" s="160"/>
      <c r="L179" s="156"/>
      <c r="M179" s="161"/>
      <c r="T179" s="162"/>
      <c r="AT179" s="157" t="s">
        <v>135</v>
      </c>
      <c r="AU179" s="157" t="s">
        <v>85</v>
      </c>
      <c r="AV179" s="14" t="s">
        <v>128</v>
      </c>
      <c r="AW179" s="14" t="s">
        <v>32</v>
      </c>
      <c r="AX179" s="14" t="s">
        <v>85</v>
      </c>
      <c r="AY179" s="157" t="s">
        <v>114</v>
      </c>
    </row>
    <row r="180" spans="2:65" s="1" customFormat="1" ht="38.65" customHeight="1">
      <c r="B180" s="31"/>
      <c r="C180" s="128" t="s">
        <v>201</v>
      </c>
      <c r="D180" s="128" t="s">
        <v>117</v>
      </c>
      <c r="E180" s="129" t="s">
        <v>202</v>
      </c>
      <c r="F180" s="130" t="s">
        <v>203</v>
      </c>
      <c r="G180" s="131" t="s">
        <v>132</v>
      </c>
      <c r="H180" s="132">
        <v>1</v>
      </c>
      <c r="I180" s="133"/>
      <c r="J180" s="134">
        <f>ROUND(I180*H180,2)</f>
        <v>0</v>
      </c>
      <c r="K180" s="135"/>
      <c r="L180" s="31"/>
      <c r="M180" s="136" t="s">
        <v>1</v>
      </c>
      <c r="N180" s="137" t="s">
        <v>42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133</v>
      </c>
      <c r="AT180" s="140" t="s">
        <v>117</v>
      </c>
      <c r="AU180" s="140" t="s">
        <v>85</v>
      </c>
      <c r="AY180" s="16" t="s">
        <v>114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85</v>
      </c>
      <c r="BK180" s="141">
        <f>ROUND(I180*H180,2)</f>
        <v>0</v>
      </c>
      <c r="BL180" s="16" t="s">
        <v>133</v>
      </c>
      <c r="BM180" s="140" t="s">
        <v>204</v>
      </c>
    </row>
    <row r="181" spans="2:65" s="12" customFormat="1">
      <c r="B181" s="142"/>
      <c r="D181" s="143" t="s">
        <v>135</v>
      </c>
      <c r="E181" s="144" t="s">
        <v>1</v>
      </c>
      <c r="F181" s="145" t="s">
        <v>138</v>
      </c>
      <c r="H181" s="144" t="s">
        <v>1</v>
      </c>
      <c r="I181" s="146"/>
      <c r="L181" s="142"/>
      <c r="M181" s="147"/>
      <c r="T181" s="148"/>
      <c r="AT181" s="144" t="s">
        <v>135</v>
      </c>
      <c r="AU181" s="144" t="s">
        <v>85</v>
      </c>
      <c r="AV181" s="12" t="s">
        <v>85</v>
      </c>
      <c r="AW181" s="12" t="s">
        <v>32</v>
      </c>
      <c r="AX181" s="12" t="s">
        <v>77</v>
      </c>
      <c r="AY181" s="144" t="s">
        <v>114</v>
      </c>
    </row>
    <row r="182" spans="2:65" s="13" customFormat="1">
      <c r="B182" s="149"/>
      <c r="D182" s="143" t="s">
        <v>135</v>
      </c>
      <c r="E182" s="150" t="s">
        <v>1</v>
      </c>
      <c r="F182" s="151" t="s">
        <v>85</v>
      </c>
      <c r="H182" s="152">
        <v>1</v>
      </c>
      <c r="I182" s="153"/>
      <c r="L182" s="149"/>
      <c r="M182" s="154"/>
      <c r="T182" s="155"/>
      <c r="AT182" s="150" t="s">
        <v>135</v>
      </c>
      <c r="AU182" s="150" t="s">
        <v>85</v>
      </c>
      <c r="AV182" s="13" t="s">
        <v>87</v>
      </c>
      <c r="AW182" s="13" t="s">
        <v>32</v>
      </c>
      <c r="AX182" s="13" t="s">
        <v>77</v>
      </c>
      <c r="AY182" s="150" t="s">
        <v>114</v>
      </c>
    </row>
    <row r="183" spans="2:65" s="14" customFormat="1">
      <c r="B183" s="156"/>
      <c r="D183" s="143" t="s">
        <v>135</v>
      </c>
      <c r="E183" s="157" t="s">
        <v>1</v>
      </c>
      <c r="F183" s="158" t="s">
        <v>140</v>
      </c>
      <c r="H183" s="159">
        <v>1</v>
      </c>
      <c r="I183" s="160"/>
      <c r="L183" s="156"/>
      <c r="M183" s="161"/>
      <c r="T183" s="162"/>
      <c r="AT183" s="157" t="s">
        <v>135</v>
      </c>
      <c r="AU183" s="157" t="s">
        <v>85</v>
      </c>
      <c r="AV183" s="14" t="s">
        <v>128</v>
      </c>
      <c r="AW183" s="14" t="s">
        <v>32</v>
      </c>
      <c r="AX183" s="14" t="s">
        <v>85</v>
      </c>
      <c r="AY183" s="157" t="s">
        <v>114</v>
      </c>
    </row>
    <row r="184" spans="2:65" s="1" customFormat="1" ht="16.5" customHeight="1">
      <c r="B184" s="31"/>
      <c r="C184" s="128" t="s">
        <v>7</v>
      </c>
      <c r="D184" s="128" t="s">
        <v>117</v>
      </c>
      <c r="E184" s="129" t="s">
        <v>205</v>
      </c>
      <c r="F184" s="130" t="s">
        <v>206</v>
      </c>
      <c r="G184" s="131" t="s">
        <v>132</v>
      </c>
      <c r="H184" s="132">
        <v>18</v>
      </c>
      <c r="I184" s="133"/>
      <c r="J184" s="134">
        <f t="shared" ref="J184:J208" si="0">ROUND(I184*H184,2)</f>
        <v>0</v>
      </c>
      <c r="K184" s="135"/>
      <c r="L184" s="31"/>
      <c r="M184" s="136" t="s">
        <v>1</v>
      </c>
      <c r="N184" s="137" t="s">
        <v>42</v>
      </c>
      <c r="P184" s="138">
        <f t="shared" ref="P184:P208" si="1">O184*H184</f>
        <v>0</v>
      </c>
      <c r="Q184" s="138">
        <v>0</v>
      </c>
      <c r="R184" s="138">
        <f t="shared" ref="R184:R208" si="2">Q184*H184</f>
        <v>0</v>
      </c>
      <c r="S184" s="138">
        <v>0</v>
      </c>
      <c r="T184" s="139">
        <f t="shared" ref="T184:T208" si="3">S184*H184</f>
        <v>0</v>
      </c>
      <c r="AR184" s="140" t="s">
        <v>133</v>
      </c>
      <c r="AT184" s="140" t="s">
        <v>117</v>
      </c>
      <c r="AU184" s="140" t="s">
        <v>85</v>
      </c>
      <c r="AY184" s="16" t="s">
        <v>114</v>
      </c>
      <c r="BE184" s="141">
        <f t="shared" ref="BE184:BE208" si="4">IF(N184="základní",J184,0)</f>
        <v>0</v>
      </c>
      <c r="BF184" s="141">
        <f t="shared" ref="BF184:BF208" si="5">IF(N184="snížená",J184,0)</f>
        <v>0</v>
      </c>
      <c r="BG184" s="141">
        <f t="shared" ref="BG184:BG208" si="6">IF(N184="zákl. přenesená",J184,0)</f>
        <v>0</v>
      </c>
      <c r="BH184" s="141">
        <f t="shared" ref="BH184:BH208" si="7">IF(N184="sníž. přenesená",J184,0)</f>
        <v>0</v>
      </c>
      <c r="BI184" s="141">
        <f t="shared" ref="BI184:BI208" si="8">IF(N184="nulová",J184,0)</f>
        <v>0</v>
      </c>
      <c r="BJ184" s="16" t="s">
        <v>85</v>
      </c>
      <c r="BK184" s="141">
        <f t="shared" ref="BK184:BK208" si="9">ROUND(I184*H184,2)</f>
        <v>0</v>
      </c>
      <c r="BL184" s="16" t="s">
        <v>133</v>
      </c>
      <c r="BM184" s="140" t="s">
        <v>207</v>
      </c>
    </row>
    <row r="185" spans="2:65" s="1" customFormat="1" ht="38.65" customHeight="1">
      <c r="B185" s="31"/>
      <c r="C185" s="128" t="s">
        <v>208</v>
      </c>
      <c r="D185" s="128" t="s">
        <v>117</v>
      </c>
      <c r="E185" s="129" t="s">
        <v>209</v>
      </c>
      <c r="F185" s="130" t="s">
        <v>210</v>
      </c>
      <c r="G185" s="131" t="s">
        <v>132</v>
      </c>
      <c r="H185" s="132">
        <v>36</v>
      </c>
      <c r="I185" s="133"/>
      <c r="J185" s="134">
        <f t="shared" si="0"/>
        <v>0</v>
      </c>
      <c r="K185" s="135"/>
      <c r="L185" s="31"/>
      <c r="M185" s="136" t="s">
        <v>1</v>
      </c>
      <c r="N185" s="137" t="s">
        <v>42</v>
      </c>
      <c r="P185" s="138">
        <f t="shared" si="1"/>
        <v>0</v>
      </c>
      <c r="Q185" s="138">
        <v>0</v>
      </c>
      <c r="R185" s="138">
        <f t="shared" si="2"/>
        <v>0</v>
      </c>
      <c r="S185" s="138">
        <v>0</v>
      </c>
      <c r="T185" s="139">
        <f t="shared" si="3"/>
        <v>0</v>
      </c>
      <c r="AR185" s="140" t="s">
        <v>133</v>
      </c>
      <c r="AT185" s="140" t="s">
        <v>117</v>
      </c>
      <c r="AU185" s="140" t="s">
        <v>85</v>
      </c>
      <c r="AY185" s="16" t="s">
        <v>114</v>
      </c>
      <c r="BE185" s="141">
        <f t="shared" si="4"/>
        <v>0</v>
      </c>
      <c r="BF185" s="141">
        <f t="shared" si="5"/>
        <v>0</v>
      </c>
      <c r="BG185" s="141">
        <f t="shared" si="6"/>
        <v>0</v>
      </c>
      <c r="BH185" s="141">
        <f t="shared" si="7"/>
        <v>0</v>
      </c>
      <c r="BI185" s="141">
        <f t="shared" si="8"/>
        <v>0</v>
      </c>
      <c r="BJ185" s="16" t="s">
        <v>85</v>
      </c>
      <c r="BK185" s="141">
        <f t="shared" si="9"/>
        <v>0</v>
      </c>
      <c r="BL185" s="16" t="s">
        <v>133</v>
      </c>
      <c r="BM185" s="140" t="s">
        <v>211</v>
      </c>
    </row>
    <row r="186" spans="2:65" s="1" customFormat="1" ht="52.15" customHeight="1">
      <c r="B186" s="31"/>
      <c r="C186" s="128" t="s">
        <v>212</v>
      </c>
      <c r="D186" s="128" t="s">
        <v>117</v>
      </c>
      <c r="E186" s="129" t="s">
        <v>213</v>
      </c>
      <c r="F186" s="130" t="s">
        <v>214</v>
      </c>
      <c r="G186" s="131" t="s">
        <v>132</v>
      </c>
      <c r="H186" s="132">
        <v>1</v>
      </c>
      <c r="I186" s="133"/>
      <c r="J186" s="134">
        <f t="shared" si="0"/>
        <v>0</v>
      </c>
      <c r="K186" s="135"/>
      <c r="L186" s="31"/>
      <c r="M186" s="136" t="s">
        <v>1</v>
      </c>
      <c r="N186" s="137" t="s">
        <v>42</v>
      </c>
      <c r="P186" s="138">
        <f t="shared" si="1"/>
        <v>0</v>
      </c>
      <c r="Q186" s="138">
        <v>0</v>
      </c>
      <c r="R186" s="138">
        <f t="shared" si="2"/>
        <v>0</v>
      </c>
      <c r="S186" s="138">
        <v>0</v>
      </c>
      <c r="T186" s="139">
        <f t="shared" si="3"/>
        <v>0</v>
      </c>
      <c r="AR186" s="140" t="s">
        <v>133</v>
      </c>
      <c r="AT186" s="140" t="s">
        <v>117</v>
      </c>
      <c r="AU186" s="140" t="s">
        <v>85</v>
      </c>
      <c r="AY186" s="16" t="s">
        <v>114</v>
      </c>
      <c r="BE186" s="141">
        <f t="shared" si="4"/>
        <v>0</v>
      </c>
      <c r="BF186" s="141">
        <f t="shared" si="5"/>
        <v>0</v>
      </c>
      <c r="BG186" s="141">
        <f t="shared" si="6"/>
        <v>0</v>
      </c>
      <c r="BH186" s="141">
        <f t="shared" si="7"/>
        <v>0</v>
      </c>
      <c r="BI186" s="141">
        <f t="shared" si="8"/>
        <v>0</v>
      </c>
      <c r="BJ186" s="16" t="s">
        <v>85</v>
      </c>
      <c r="BK186" s="141">
        <f t="shared" si="9"/>
        <v>0</v>
      </c>
      <c r="BL186" s="16" t="s">
        <v>133</v>
      </c>
      <c r="BM186" s="140" t="s">
        <v>215</v>
      </c>
    </row>
    <row r="187" spans="2:65" s="1" customFormat="1" ht="38.65" customHeight="1">
      <c r="B187" s="31"/>
      <c r="C187" s="128" t="s">
        <v>216</v>
      </c>
      <c r="D187" s="128" t="s">
        <v>117</v>
      </c>
      <c r="E187" s="129" t="s">
        <v>217</v>
      </c>
      <c r="F187" s="130" t="s">
        <v>218</v>
      </c>
      <c r="G187" s="131" t="s">
        <v>132</v>
      </c>
      <c r="H187" s="132">
        <v>1</v>
      </c>
      <c r="I187" s="133"/>
      <c r="J187" s="134">
        <f t="shared" si="0"/>
        <v>0</v>
      </c>
      <c r="K187" s="135"/>
      <c r="L187" s="31"/>
      <c r="M187" s="136" t="s">
        <v>1</v>
      </c>
      <c r="N187" s="137" t="s">
        <v>42</v>
      </c>
      <c r="P187" s="138">
        <f t="shared" si="1"/>
        <v>0</v>
      </c>
      <c r="Q187" s="138">
        <v>0</v>
      </c>
      <c r="R187" s="138">
        <f t="shared" si="2"/>
        <v>0</v>
      </c>
      <c r="S187" s="138">
        <v>0</v>
      </c>
      <c r="T187" s="139">
        <f t="shared" si="3"/>
        <v>0</v>
      </c>
      <c r="AR187" s="140" t="s">
        <v>133</v>
      </c>
      <c r="AT187" s="140" t="s">
        <v>117</v>
      </c>
      <c r="AU187" s="140" t="s">
        <v>85</v>
      </c>
      <c r="AY187" s="16" t="s">
        <v>114</v>
      </c>
      <c r="BE187" s="141">
        <f t="shared" si="4"/>
        <v>0</v>
      </c>
      <c r="BF187" s="141">
        <f t="shared" si="5"/>
        <v>0</v>
      </c>
      <c r="BG187" s="141">
        <f t="shared" si="6"/>
        <v>0</v>
      </c>
      <c r="BH187" s="141">
        <f t="shared" si="7"/>
        <v>0</v>
      </c>
      <c r="BI187" s="141">
        <f t="shared" si="8"/>
        <v>0</v>
      </c>
      <c r="BJ187" s="16" t="s">
        <v>85</v>
      </c>
      <c r="BK187" s="141">
        <f t="shared" si="9"/>
        <v>0</v>
      </c>
      <c r="BL187" s="16" t="s">
        <v>133</v>
      </c>
      <c r="BM187" s="140" t="s">
        <v>219</v>
      </c>
    </row>
    <row r="188" spans="2:65" s="1" customFormat="1" ht="38.65" customHeight="1">
      <c r="B188" s="31"/>
      <c r="C188" s="128" t="s">
        <v>220</v>
      </c>
      <c r="D188" s="128" t="s">
        <v>117</v>
      </c>
      <c r="E188" s="129" t="s">
        <v>221</v>
      </c>
      <c r="F188" s="130" t="s">
        <v>222</v>
      </c>
      <c r="G188" s="131" t="s">
        <v>132</v>
      </c>
      <c r="H188" s="132">
        <v>1</v>
      </c>
      <c r="I188" s="133"/>
      <c r="J188" s="134">
        <f t="shared" si="0"/>
        <v>0</v>
      </c>
      <c r="K188" s="135"/>
      <c r="L188" s="31"/>
      <c r="M188" s="136" t="s">
        <v>1</v>
      </c>
      <c r="N188" s="137" t="s">
        <v>42</v>
      </c>
      <c r="P188" s="138">
        <f t="shared" si="1"/>
        <v>0</v>
      </c>
      <c r="Q188" s="138">
        <v>0</v>
      </c>
      <c r="R188" s="138">
        <f t="shared" si="2"/>
        <v>0</v>
      </c>
      <c r="S188" s="138">
        <v>0</v>
      </c>
      <c r="T188" s="139">
        <f t="shared" si="3"/>
        <v>0</v>
      </c>
      <c r="AR188" s="140" t="s">
        <v>133</v>
      </c>
      <c r="AT188" s="140" t="s">
        <v>117</v>
      </c>
      <c r="AU188" s="140" t="s">
        <v>85</v>
      </c>
      <c r="AY188" s="16" t="s">
        <v>114</v>
      </c>
      <c r="BE188" s="141">
        <f t="shared" si="4"/>
        <v>0</v>
      </c>
      <c r="BF188" s="141">
        <f t="shared" si="5"/>
        <v>0</v>
      </c>
      <c r="BG188" s="141">
        <f t="shared" si="6"/>
        <v>0</v>
      </c>
      <c r="BH188" s="141">
        <f t="shared" si="7"/>
        <v>0</v>
      </c>
      <c r="BI188" s="141">
        <f t="shared" si="8"/>
        <v>0</v>
      </c>
      <c r="BJ188" s="16" t="s">
        <v>85</v>
      </c>
      <c r="BK188" s="141">
        <f t="shared" si="9"/>
        <v>0</v>
      </c>
      <c r="BL188" s="16" t="s">
        <v>133</v>
      </c>
      <c r="BM188" s="140" t="s">
        <v>223</v>
      </c>
    </row>
    <row r="189" spans="2:65" s="1" customFormat="1" ht="52.15" customHeight="1">
      <c r="B189" s="31"/>
      <c r="C189" s="128" t="s">
        <v>224</v>
      </c>
      <c r="D189" s="128" t="s">
        <v>117</v>
      </c>
      <c r="E189" s="129" t="s">
        <v>225</v>
      </c>
      <c r="F189" s="130" t="s">
        <v>226</v>
      </c>
      <c r="G189" s="131" t="s">
        <v>132</v>
      </c>
      <c r="H189" s="132">
        <v>5</v>
      </c>
      <c r="I189" s="133"/>
      <c r="J189" s="134">
        <f t="shared" si="0"/>
        <v>0</v>
      </c>
      <c r="K189" s="135"/>
      <c r="L189" s="31"/>
      <c r="M189" s="136" t="s">
        <v>1</v>
      </c>
      <c r="N189" s="137" t="s">
        <v>42</v>
      </c>
      <c r="P189" s="138">
        <f t="shared" si="1"/>
        <v>0</v>
      </c>
      <c r="Q189" s="138">
        <v>0</v>
      </c>
      <c r="R189" s="138">
        <f t="shared" si="2"/>
        <v>0</v>
      </c>
      <c r="S189" s="138">
        <v>0</v>
      </c>
      <c r="T189" s="139">
        <f t="shared" si="3"/>
        <v>0</v>
      </c>
      <c r="AR189" s="140" t="s">
        <v>133</v>
      </c>
      <c r="AT189" s="140" t="s">
        <v>117</v>
      </c>
      <c r="AU189" s="140" t="s">
        <v>85</v>
      </c>
      <c r="AY189" s="16" t="s">
        <v>114</v>
      </c>
      <c r="BE189" s="141">
        <f t="shared" si="4"/>
        <v>0</v>
      </c>
      <c r="BF189" s="141">
        <f t="shared" si="5"/>
        <v>0</v>
      </c>
      <c r="BG189" s="141">
        <f t="shared" si="6"/>
        <v>0</v>
      </c>
      <c r="BH189" s="141">
        <f t="shared" si="7"/>
        <v>0</v>
      </c>
      <c r="BI189" s="141">
        <f t="shared" si="8"/>
        <v>0</v>
      </c>
      <c r="BJ189" s="16" t="s">
        <v>85</v>
      </c>
      <c r="BK189" s="141">
        <f t="shared" si="9"/>
        <v>0</v>
      </c>
      <c r="BL189" s="16" t="s">
        <v>133</v>
      </c>
      <c r="BM189" s="140" t="s">
        <v>227</v>
      </c>
    </row>
    <row r="190" spans="2:65" s="1" customFormat="1" ht="52.15" customHeight="1">
      <c r="B190" s="31"/>
      <c r="C190" s="128" t="s">
        <v>228</v>
      </c>
      <c r="D190" s="128" t="s">
        <v>117</v>
      </c>
      <c r="E190" s="129" t="s">
        <v>229</v>
      </c>
      <c r="F190" s="130" t="s">
        <v>230</v>
      </c>
      <c r="G190" s="131" t="s">
        <v>132</v>
      </c>
      <c r="H190" s="132">
        <v>1</v>
      </c>
      <c r="I190" s="133"/>
      <c r="J190" s="134">
        <f t="shared" si="0"/>
        <v>0</v>
      </c>
      <c r="K190" s="135"/>
      <c r="L190" s="31"/>
      <c r="M190" s="136" t="s">
        <v>1</v>
      </c>
      <c r="N190" s="137" t="s">
        <v>42</v>
      </c>
      <c r="P190" s="138">
        <f t="shared" si="1"/>
        <v>0</v>
      </c>
      <c r="Q190" s="138">
        <v>0</v>
      </c>
      <c r="R190" s="138">
        <f t="shared" si="2"/>
        <v>0</v>
      </c>
      <c r="S190" s="138">
        <v>0</v>
      </c>
      <c r="T190" s="139">
        <f t="shared" si="3"/>
        <v>0</v>
      </c>
      <c r="AR190" s="140" t="s">
        <v>133</v>
      </c>
      <c r="AT190" s="140" t="s">
        <v>117</v>
      </c>
      <c r="AU190" s="140" t="s">
        <v>85</v>
      </c>
      <c r="AY190" s="16" t="s">
        <v>114</v>
      </c>
      <c r="BE190" s="141">
        <f t="shared" si="4"/>
        <v>0</v>
      </c>
      <c r="BF190" s="141">
        <f t="shared" si="5"/>
        <v>0</v>
      </c>
      <c r="BG190" s="141">
        <f t="shared" si="6"/>
        <v>0</v>
      </c>
      <c r="BH190" s="141">
        <f t="shared" si="7"/>
        <v>0</v>
      </c>
      <c r="BI190" s="141">
        <f t="shared" si="8"/>
        <v>0</v>
      </c>
      <c r="BJ190" s="16" t="s">
        <v>85</v>
      </c>
      <c r="BK190" s="141">
        <f t="shared" si="9"/>
        <v>0</v>
      </c>
      <c r="BL190" s="16" t="s">
        <v>133</v>
      </c>
      <c r="BM190" s="140" t="s">
        <v>231</v>
      </c>
    </row>
    <row r="191" spans="2:65" s="1" customFormat="1" ht="78.75" customHeight="1">
      <c r="B191" s="31"/>
      <c r="C191" s="128" t="s">
        <v>232</v>
      </c>
      <c r="D191" s="128" t="s">
        <v>117</v>
      </c>
      <c r="E191" s="129" t="s">
        <v>233</v>
      </c>
      <c r="F191" s="130" t="s">
        <v>234</v>
      </c>
      <c r="G191" s="131" t="s">
        <v>132</v>
      </c>
      <c r="H191" s="132">
        <v>1</v>
      </c>
      <c r="I191" s="133"/>
      <c r="J191" s="134">
        <f t="shared" si="0"/>
        <v>0</v>
      </c>
      <c r="K191" s="135"/>
      <c r="L191" s="31"/>
      <c r="M191" s="136" t="s">
        <v>1</v>
      </c>
      <c r="N191" s="137" t="s">
        <v>42</v>
      </c>
      <c r="P191" s="138">
        <f t="shared" si="1"/>
        <v>0</v>
      </c>
      <c r="Q191" s="138">
        <v>0</v>
      </c>
      <c r="R191" s="138">
        <f t="shared" si="2"/>
        <v>0</v>
      </c>
      <c r="S191" s="138">
        <v>0</v>
      </c>
      <c r="T191" s="139">
        <f t="shared" si="3"/>
        <v>0</v>
      </c>
      <c r="AR191" s="140" t="s">
        <v>133</v>
      </c>
      <c r="AT191" s="140" t="s">
        <v>117</v>
      </c>
      <c r="AU191" s="140" t="s">
        <v>85</v>
      </c>
      <c r="AY191" s="16" t="s">
        <v>114</v>
      </c>
      <c r="BE191" s="141">
        <f t="shared" si="4"/>
        <v>0</v>
      </c>
      <c r="BF191" s="141">
        <f t="shared" si="5"/>
        <v>0</v>
      </c>
      <c r="BG191" s="141">
        <f t="shared" si="6"/>
        <v>0</v>
      </c>
      <c r="BH191" s="141">
        <f t="shared" si="7"/>
        <v>0</v>
      </c>
      <c r="BI191" s="141">
        <f t="shared" si="8"/>
        <v>0</v>
      </c>
      <c r="BJ191" s="16" t="s">
        <v>85</v>
      </c>
      <c r="BK191" s="141">
        <f t="shared" si="9"/>
        <v>0</v>
      </c>
      <c r="BL191" s="16" t="s">
        <v>133</v>
      </c>
      <c r="BM191" s="140" t="s">
        <v>235</v>
      </c>
    </row>
    <row r="192" spans="2:65" s="1" customFormat="1" ht="56.25" customHeight="1">
      <c r="B192" s="31"/>
      <c r="C192" s="128" t="s">
        <v>236</v>
      </c>
      <c r="D192" s="128" t="s">
        <v>117</v>
      </c>
      <c r="E192" s="129" t="s">
        <v>237</v>
      </c>
      <c r="F192" s="130" t="s">
        <v>238</v>
      </c>
      <c r="G192" s="131" t="s">
        <v>132</v>
      </c>
      <c r="H192" s="132">
        <v>1</v>
      </c>
      <c r="I192" s="133"/>
      <c r="J192" s="134">
        <f t="shared" si="0"/>
        <v>0</v>
      </c>
      <c r="K192" s="135"/>
      <c r="L192" s="31"/>
      <c r="M192" s="136" t="s">
        <v>1</v>
      </c>
      <c r="N192" s="137" t="s">
        <v>42</v>
      </c>
      <c r="P192" s="138">
        <f t="shared" si="1"/>
        <v>0</v>
      </c>
      <c r="Q192" s="138">
        <v>0</v>
      </c>
      <c r="R192" s="138">
        <f t="shared" si="2"/>
        <v>0</v>
      </c>
      <c r="S192" s="138">
        <v>0</v>
      </c>
      <c r="T192" s="139">
        <f t="shared" si="3"/>
        <v>0</v>
      </c>
      <c r="AR192" s="140" t="s">
        <v>133</v>
      </c>
      <c r="AT192" s="140" t="s">
        <v>117</v>
      </c>
      <c r="AU192" s="140" t="s">
        <v>85</v>
      </c>
      <c r="AY192" s="16" t="s">
        <v>114</v>
      </c>
      <c r="BE192" s="141">
        <f t="shared" si="4"/>
        <v>0</v>
      </c>
      <c r="BF192" s="141">
        <f t="shared" si="5"/>
        <v>0</v>
      </c>
      <c r="BG192" s="141">
        <f t="shared" si="6"/>
        <v>0</v>
      </c>
      <c r="BH192" s="141">
        <f t="shared" si="7"/>
        <v>0</v>
      </c>
      <c r="BI192" s="141">
        <f t="shared" si="8"/>
        <v>0</v>
      </c>
      <c r="BJ192" s="16" t="s">
        <v>85</v>
      </c>
      <c r="BK192" s="141">
        <f t="shared" si="9"/>
        <v>0</v>
      </c>
      <c r="BL192" s="16" t="s">
        <v>133</v>
      </c>
      <c r="BM192" s="140" t="s">
        <v>239</v>
      </c>
    </row>
    <row r="193" spans="2:65" s="1" customFormat="1" ht="24.95" customHeight="1">
      <c r="B193" s="31"/>
      <c r="C193" s="128" t="s">
        <v>240</v>
      </c>
      <c r="D193" s="128" t="s">
        <v>117</v>
      </c>
      <c r="E193" s="129" t="s">
        <v>241</v>
      </c>
      <c r="F193" s="130" t="s">
        <v>242</v>
      </c>
      <c r="G193" s="131" t="s">
        <v>132</v>
      </c>
      <c r="H193" s="132">
        <v>1</v>
      </c>
      <c r="I193" s="133"/>
      <c r="J193" s="134">
        <f t="shared" si="0"/>
        <v>0</v>
      </c>
      <c r="K193" s="135"/>
      <c r="L193" s="31"/>
      <c r="M193" s="136" t="s">
        <v>1</v>
      </c>
      <c r="N193" s="137" t="s">
        <v>42</v>
      </c>
      <c r="P193" s="138">
        <f t="shared" si="1"/>
        <v>0</v>
      </c>
      <c r="Q193" s="138">
        <v>0</v>
      </c>
      <c r="R193" s="138">
        <f t="shared" si="2"/>
        <v>0</v>
      </c>
      <c r="S193" s="138">
        <v>0</v>
      </c>
      <c r="T193" s="139">
        <f t="shared" si="3"/>
        <v>0</v>
      </c>
      <c r="AR193" s="140" t="s">
        <v>133</v>
      </c>
      <c r="AT193" s="140" t="s">
        <v>117</v>
      </c>
      <c r="AU193" s="140" t="s">
        <v>85</v>
      </c>
      <c r="AY193" s="16" t="s">
        <v>114</v>
      </c>
      <c r="BE193" s="141">
        <f t="shared" si="4"/>
        <v>0</v>
      </c>
      <c r="BF193" s="141">
        <f t="shared" si="5"/>
        <v>0</v>
      </c>
      <c r="BG193" s="141">
        <f t="shared" si="6"/>
        <v>0</v>
      </c>
      <c r="BH193" s="141">
        <f t="shared" si="7"/>
        <v>0</v>
      </c>
      <c r="BI193" s="141">
        <f t="shared" si="8"/>
        <v>0</v>
      </c>
      <c r="BJ193" s="16" t="s">
        <v>85</v>
      </c>
      <c r="BK193" s="141">
        <f t="shared" si="9"/>
        <v>0</v>
      </c>
      <c r="BL193" s="16" t="s">
        <v>133</v>
      </c>
      <c r="BM193" s="140" t="s">
        <v>243</v>
      </c>
    </row>
    <row r="194" spans="2:65" s="1" customFormat="1" ht="16.5" customHeight="1">
      <c r="B194" s="31"/>
      <c r="C194" s="128" t="s">
        <v>244</v>
      </c>
      <c r="D194" s="128" t="s">
        <v>117</v>
      </c>
      <c r="E194" s="129" t="s">
        <v>245</v>
      </c>
      <c r="F194" s="130" t="s">
        <v>246</v>
      </c>
      <c r="G194" s="131" t="s">
        <v>132</v>
      </c>
      <c r="H194" s="132">
        <v>2</v>
      </c>
      <c r="I194" s="133"/>
      <c r="J194" s="134">
        <f t="shared" si="0"/>
        <v>0</v>
      </c>
      <c r="K194" s="135"/>
      <c r="L194" s="31"/>
      <c r="M194" s="136" t="s">
        <v>1</v>
      </c>
      <c r="N194" s="137" t="s">
        <v>42</v>
      </c>
      <c r="P194" s="138">
        <f t="shared" si="1"/>
        <v>0</v>
      </c>
      <c r="Q194" s="138">
        <v>0</v>
      </c>
      <c r="R194" s="138">
        <f t="shared" si="2"/>
        <v>0</v>
      </c>
      <c r="S194" s="138">
        <v>0</v>
      </c>
      <c r="T194" s="139">
        <f t="shared" si="3"/>
        <v>0</v>
      </c>
      <c r="AR194" s="140" t="s">
        <v>133</v>
      </c>
      <c r="AT194" s="140" t="s">
        <v>117</v>
      </c>
      <c r="AU194" s="140" t="s">
        <v>85</v>
      </c>
      <c r="AY194" s="16" t="s">
        <v>114</v>
      </c>
      <c r="BE194" s="141">
        <f t="shared" si="4"/>
        <v>0</v>
      </c>
      <c r="BF194" s="141">
        <f t="shared" si="5"/>
        <v>0</v>
      </c>
      <c r="BG194" s="141">
        <f t="shared" si="6"/>
        <v>0</v>
      </c>
      <c r="BH194" s="141">
        <f t="shared" si="7"/>
        <v>0</v>
      </c>
      <c r="BI194" s="141">
        <f t="shared" si="8"/>
        <v>0</v>
      </c>
      <c r="BJ194" s="16" t="s">
        <v>85</v>
      </c>
      <c r="BK194" s="141">
        <f t="shared" si="9"/>
        <v>0</v>
      </c>
      <c r="BL194" s="16" t="s">
        <v>133</v>
      </c>
      <c r="BM194" s="140" t="s">
        <v>247</v>
      </c>
    </row>
    <row r="195" spans="2:65" s="1" customFormat="1" ht="38.65" customHeight="1">
      <c r="B195" s="31"/>
      <c r="C195" s="128" t="s">
        <v>248</v>
      </c>
      <c r="D195" s="128" t="s">
        <v>117</v>
      </c>
      <c r="E195" s="129" t="s">
        <v>249</v>
      </c>
      <c r="F195" s="130" t="s">
        <v>250</v>
      </c>
      <c r="G195" s="131" t="s">
        <v>132</v>
      </c>
      <c r="H195" s="132">
        <v>1</v>
      </c>
      <c r="I195" s="133"/>
      <c r="J195" s="134">
        <f t="shared" si="0"/>
        <v>0</v>
      </c>
      <c r="K195" s="135"/>
      <c r="L195" s="31"/>
      <c r="M195" s="136" t="s">
        <v>1</v>
      </c>
      <c r="N195" s="137" t="s">
        <v>42</v>
      </c>
      <c r="P195" s="138">
        <f t="shared" si="1"/>
        <v>0</v>
      </c>
      <c r="Q195" s="138">
        <v>0</v>
      </c>
      <c r="R195" s="138">
        <f t="shared" si="2"/>
        <v>0</v>
      </c>
      <c r="S195" s="138">
        <v>0</v>
      </c>
      <c r="T195" s="139">
        <f t="shared" si="3"/>
        <v>0</v>
      </c>
      <c r="AR195" s="140" t="s">
        <v>133</v>
      </c>
      <c r="AT195" s="140" t="s">
        <v>117</v>
      </c>
      <c r="AU195" s="140" t="s">
        <v>85</v>
      </c>
      <c r="AY195" s="16" t="s">
        <v>114</v>
      </c>
      <c r="BE195" s="141">
        <f t="shared" si="4"/>
        <v>0</v>
      </c>
      <c r="BF195" s="141">
        <f t="shared" si="5"/>
        <v>0</v>
      </c>
      <c r="BG195" s="141">
        <f t="shared" si="6"/>
        <v>0</v>
      </c>
      <c r="BH195" s="141">
        <f t="shared" si="7"/>
        <v>0</v>
      </c>
      <c r="BI195" s="141">
        <f t="shared" si="8"/>
        <v>0</v>
      </c>
      <c r="BJ195" s="16" t="s">
        <v>85</v>
      </c>
      <c r="BK195" s="141">
        <f t="shared" si="9"/>
        <v>0</v>
      </c>
      <c r="BL195" s="16" t="s">
        <v>133</v>
      </c>
      <c r="BM195" s="140" t="s">
        <v>251</v>
      </c>
    </row>
    <row r="196" spans="2:65" s="1" customFormat="1" ht="38.65" customHeight="1">
      <c r="B196" s="31"/>
      <c r="C196" s="128" t="s">
        <v>252</v>
      </c>
      <c r="D196" s="128" t="s">
        <v>117</v>
      </c>
      <c r="E196" s="129" t="s">
        <v>253</v>
      </c>
      <c r="F196" s="130" t="s">
        <v>254</v>
      </c>
      <c r="G196" s="131" t="s">
        <v>132</v>
      </c>
      <c r="H196" s="132">
        <v>1</v>
      </c>
      <c r="I196" s="133"/>
      <c r="J196" s="134">
        <f t="shared" si="0"/>
        <v>0</v>
      </c>
      <c r="K196" s="135"/>
      <c r="L196" s="31"/>
      <c r="M196" s="136" t="s">
        <v>1</v>
      </c>
      <c r="N196" s="137" t="s">
        <v>42</v>
      </c>
      <c r="P196" s="138">
        <f t="shared" si="1"/>
        <v>0</v>
      </c>
      <c r="Q196" s="138">
        <v>0</v>
      </c>
      <c r="R196" s="138">
        <f t="shared" si="2"/>
        <v>0</v>
      </c>
      <c r="S196" s="138">
        <v>0</v>
      </c>
      <c r="T196" s="139">
        <f t="shared" si="3"/>
        <v>0</v>
      </c>
      <c r="AR196" s="140" t="s">
        <v>133</v>
      </c>
      <c r="AT196" s="140" t="s">
        <v>117</v>
      </c>
      <c r="AU196" s="140" t="s">
        <v>85</v>
      </c>
      <c r="AY196" s="16" t="s">
        <v>114</v>
      </c>
      <c r="BE196" s="141">
        <f t="shared" si="4"/>
        <v>0</v>
      </c>
      <c r="BF196" s="141">
        <f t="shared" si="5"/>
        <v>0</v>
      </c>
      <c r="BG196" s="141">
        <f t="shared" si="6"/>
        <v>0</v>
      </c>
      <c r="BH196" s="141">
        <f t="shared" si="7"/>
        <v>0</v>
      </c>
      <c r="BI196" s="141">
        <f t="shared" si="8"/>
        <v>0</v>
      </c>
      <c r="BJ196" s="16" t="s">
        <v>85</v>
      </c>
      <c r="BK196" s="141">
        <f t="shared" si="9"/>
        <v>0</v>
      </c>
      <c r="BL196" s="16" t="s">
        <v>133</v>
      </c>
      <c r="BM196" s="140" t="s">
        <v>255</v>
      </c>
    </row>
    <row r="197" spans="2:65" s="1" customFormat="1" ht="52.15" customHeight="1">
      <c r="B197" s="31"/>
      <c r="C197" s="128" t="s">
        <v>256</v>
      </c>
      <c r="D197" s="128" t="s">
        <v>117</v>
      </c>
      <c r="E197" s="129" t="s">
        <v>257</v>
      </c>
      <c r="F197" s="130" t="s">
        <v>258</v>
      </c>
      <c r="G197" s="131" t="s">
        <v>132</v>
      </c>
      <c r="H197" s="132">
        <v>1</v>
      </c>
      <c r="I197" s="133"/>
      <c r="J197" s="134">
        <f t="shared" si="0"/>
        <v>0</v>
      </c>
      <c r="K197" s="135"/>
      <c r="L197" s="31"/>
      <c r="M197" s="136" t="s">
        <v>1</v>
      </c>
      <c r="N197" s="137" t="s">
        <v>42</v>
      </c>
      <c r="P197" s="138">
        <f t="shared" si="1"/>
        <v>0</v>
      </c>
      <c r="Q197" s="138">
        <v>0</v>
      </c>
      <c r="R197" s="138">
        <f t="shared" si="2"/>
        <v>0</v>
      </c>
      <c r="S197" s="138">
        <v>0</v>
      </c>
      <c r="T197" s="139">
        <f t="shared" si="3"/>
        <v>0</v>
      </c>
      <c r="AR197" s="140" t="s">
        <v>133</v>
      </c>
      <c r="AT197" s="140" t="s">
        <v>117</v>
      </c>
      <c r="AU197" s="140" t="s">
        <v>85</v>
      </c>
      <c r="AY197" s="16" t="s">
        <v>114</v>
      </c>
      <c r="BE197" s="141">
        <f t="shared" si="4"/>
        <v>0</v>
      </c>
      <c r="BF197" s="141">
        <f t="shared" si="5"/>
        <v>0</v>
      </c>
      <c r="BG197" s="141">
        <f t="shared" si="6"/>
        <v>0</v>
      </c>
      <c r="BH197" s="141">
        <f t="shared" si="7"/>
        <v>0</v>
      </c>
      <c r="BI197" s="141">
        <f t="shared" si="8"/>
        <v>0</v>
      </c>
      <c r="BJ197" s="16" t="s">
        <v>85</v>
      </c>
      <c r="BK197" s="141">
        <f t="shared" si="9"/>
        <v>0</v>
      </c>
      <c r="BL197" s="16" t="s">
        <v>133</v>
      </c>
      <c r="BM197" s="140" t="s">
        <v>259</v>
      </c>
    </row>
    <row r="198" spans="2:65" s="1" customFormat="1" ht="45" customHeight="1">
      <c r="B198" s="31"/>
      <c r="C198" s="128" t="s">
        <v>260</v>
      </c>
      <c r="D198" s="128" t="s">
        <v>117</v>
      </c>
      <c r="E198" s="129" t="s">
        <v>261</v>
      </c>
      <c r="F198" s="130" t="s">
        <v>262</v>
      </c>
      <c r="G198" s="131" t="s">
        <v>132</v>
      </c>
      <c r="H198" s="132">
        <v>1</v>
      </c>
      <c r="I198" s="133"/>
      <c r="J198" s="134">
        <f t="shared" si="0"/>
        <v>0</v>
      </c>
      <c r="K198" s="135"/>
      <c r="L198" s="31"/>
      <c r="M198" s="136" t="s">
        <v>1</v>
      </c>
      <c r="N198" s="137" t="s">
        <v>42</v>
      </c>
      <c r="P198" s="138">
        <f t="shared" si="1"/>
        <v>0</v>
      </c>
      <c r="Q198" s="138">
        <v>0</v>
      </c>
      <c r="R198" s="138">
        <f t="shared" si="2"/>
        <v>0</v>
      </c>
      <c r="S198" s="138">
        <v>0</v>
      </c>
      <c r="T198" s="139">
        <f t="shared" si="3"/>
        <v>0</v>
      </c>
      <c r="AR198" s="140" t="s">
        <v>133</v>
      </c>
      <c r="AT198" s="140" t="s">
        <v>117</v>
      </c>
      <c r="AU198" s="140" t="s">
        <v>85</v>
      </c>
      <c r="AY198" s="16" t="s">
        <v>114</v>
      </c>
      <c r="BE198" s="141">
        <f t="shared" si="4"/>
        <v>0</v>
      </c>
      <c r="BF198" s="141">
        <f t="shared" si="5"/>
        <v>0</v>
      </c>
      <c r="BG198" s="141">
        <f t="shared" si="6"/>
        <v>0</v>
      </c>
      <c r="BH198" s="141">
        <f t="shared" si="7"/>
        <v>0</v>
      </c>
      <c r="BI198" s="141">
        <f t="shared" si="8"/>
        <v>0</v>
      </c>
      <c r="BJ198" s="16" t="s">
        <v>85</v>
      </c>
      <c r="BK198" s="141">
        <f t="shared" si="9"/>
        <v>0</v>
      </c>
      <c r="BL198" s="16" t="s">
        <v>133</v>
      </c>
      <c r="BM198" s="140" t="s">
        <v>263</v>
      </c>
    </row>
    <row r="199" spans="2:65" s="1" customFormat="1" ht="38.65" customHeight="1">
      <c r="B199" s="31"/>
      <c r="C199" s="128" t="s">
        <v>264</v>
      </c>
      <c r="D199" s="128" t="s">
        <v>117</v>
      </c>
      <c r="E199" s="129" t="s">
        <v>265</v>
      </c>
      <c r="F199" s="130" t="s">
        <v>266</v>
      </c>
      <c r="G199" s="131" t="s">
        <v>132</v>
      </c>
      <c r="H199" s="132">
        <v>1</v>
      </c>
      <c r="I199" s="133"/>
      <c r="J199" s="134">
        <f t="shared" si="0"/>
        <v>0</v>
      </c>
      <c r="K199" s="135"/>
      <c r="L199" s="31"/>
      <c r="M199" s="136" t="s">
        <v>1</v>
      </c>
      <c r="N199" s="137" t="s">
        <v>42</v>
      </c>
      <c r="P199" s="138">
        <f t="shared" si="1"/>
        <v>0</v>
      </c>
      <c r="Q199" s="138">
        <v>0</v>
      </c>
      <c r="R199" s="138">
        <f t="shared" si="2"/>
        <v>0</v>
      </c>
      <c r="S199" s="138">
        <v>0</v>
      </c>
      <c r="T199" s="139">
        <f t="shared" si="3"/>
        <v>0</v>
      </c>
      <c r="AR199" s="140" t="s">
        <v>133</v>
      </c>
      <c r="AT199" s="140" t="s">
        <v>117</v>
      </c>
      <c r="AU199" s="140" t="s">
        <v>85</v>
      </c>
      <c r="AY199" s="16" t="s">
        <v>114</v>
      </c>
      <c r="BE199" s="141">
        <f t="shared" si="4"/>
        <v>0</v>
      </c>
      <c r="BF199" s="141">
        <f t="shared" si="5"/>
        <v>0</v>
      </c>
      <c r="BG199" s="141">
        <f t="shared" si="6"/>
        <v>0</v>
      </c>
      <c r="BH199" s="141">
        <f t="shared" si="7"/>
        <v>0</v>
      </c>
      <c r="BI199" s="141">
        <f t="shared" si="8"/>
        <v>0</v>
      </c>
      <c r="BJ199" s="16" t="s">
        <v>85</v>
      </c>
      <c r="BK199" s="141">
        <f t="shared" si="9"/>
        <v>0</v>
      </c>
      <c r="BL199" s="16" t="s">
        <v>133</v>
      </c>
      <c r="BM199" s="140" t="s">
        <v>267</v>
      </c>
    </row>
    <row r="200" spans="2:65" s="1" customFormat="1" ht="38.65" customHeight="1">
      <c r="B200" s="31"/>
      <c r="C200" s="128" t="s">
        <v>268</v>
      </c>
      <c r="D200" s="128" t="s">
        <v>117</v>
      </c>
      <c r="E200" s="129" t="s">
        <v>269</v>
      </c>
      <c r="F200" s="130" t="s">
        <v>270</v>
      </c>
      <c r="G200" s="131" t="s">
        <v>132</v>
      </c>
      <c r="H200" s="132">
        <v>1</v>
      </c>
      <c r="I200" s="133"/>
      <c r="J200" s="134">
        <f t="shared" si="0"/>
        <v>0</v>
      </c>
      <c r="K200" s="135"/>
      <c r="L200" s="31"/>
      <c r="M200" s="136" t="s">
        <v>1</v>
      </c>
      <c r="N200" s="137" t="s">
        <v>42</v>
      </c>
      <c r="P200" s="138">
        <f t="shared" si="1"/>
        <v>0</v>
      </c>
      <c r="Q200" s="138">
        <v>0</v>
      </c>
      <c r="R200" s="138">
        <f t="shared" si="2"/>
        <v>0</v>
      </c>
      <c r="S200" s="138">
        <v>0</v>
      </c>
      <c r="T200" s="139">
        <f t="shared" si="3"/>
        <v>0</v>
      </c>
      <c r="AR200" s="140" t="s">
        <v>133</v>
      </c>
      <c r="AT200" s="140" t="s">
        <v>117</v>
      </c>
      <c r="AU200" s="140" t="s">
        <v>85</v>
      </c>
      <c r="AY200" s="16" t="s">
        <v>114</v>
      </c>
      <c r="BE200" s="141">
        <f t="shared" si="4"/>
        <v>0</v>
      </c>
      <c r="BF200" s="141">
        <f t="shared" si="5"/>
        <v>0</v>
      </c>
      <c r="BG200" s="141">
        <f t="shared" si="6"/>
        <v>0</v>
      </c>
      <c r="BH200" s="141">
        <f t="shared" si="7"/>
        <v>0</v>
      </c>
      <c r="BI200" s="141">
        <f t="shared" si="8"/>
        <v>0</v>
      </c>
      <c r="BJ200" s="16" t="s">
        <v>85</v>
      </c>
      <c r="BK200" s="141">
        <f t="shared" si="9"/>
        <v>0</v>
      </c>
      <c r="BL200" s="16" t="s">
        <v>133</v>
      </c>
      <c r="BM200" s="140" t="s">
        <v>271</v>
      </c>
    </row>
    <row r="201" spans="2:65" s="1" customFormat="1" ht="16.5" customHeight="1">
      <c r="B201" s="31"/>
      <c r="C201" s="128" t="s">
        <v>272</v>
      </c>
      <c r="D201" s="128" t="s">
        <v>117</v>
      </c>
      <c r="E201" s="129" t="s">
        <v>273</v>
      </c>
      <c r="F201" s="130" t="s">
        <v>274</v>
      </c>
      <c r="G201" s="131" t="s">
        <v>132</v>
      </c>
      <c r="H201" s="132">
        <v>4</v>
      </c>
      <c r="I201" s="133"/>
      <c r="J201" s="134">
        <f t="shared" si="0"/>
        <v>0</v>
      </c>
      <c r="K201" s="135"/>
      <c r="L201" s="31"/>
      <c r="M201" s="136" t="s">
        <v>1</v>
      </c>
      <c r="N201" s="137" t="s">
        <v>42</v>
      </c>
      <c r="P201" s="138">
        <f t="shared" si="1"/>
        <v>0</v>
      </c>
      <c r="Q201" s="138">
        <v>0</v>
      </c>
      <c r="R201" s="138">
        <f t="shared" si="2"/>
        <v>0</v>
      </c>
      <c r="S201" s="138">
        <v>0</v>
      </c>
      <c r="T201" s="139">
        <f t="shared" si="3"/>
        <v>0</v>
      </c>
      <c r="AR201" s="140" t="s">
        <v>133</v>
      </c>
      <c r="AT201" s="140" t="s">
        <v>117</v>
      </c>
      <c r="AU201" s="140" t="s">
        <v>85</v>
      </c>
      <c r="AY201" s="16" t="s">
        <v>114</v>
      </c>
      <c r="BE201" s="141">
        <f t="shared" si="4"/>
        <v>0</v>
      </c>
      <c r="BF201" s="141">
        <f t="shared" si="5"/>
        <v>0</v>
      </c>
      <c r="BG201" s="141">
        <f t="shared" si="6"/>
        <v>0</v>
      </c>
      <c r="BH201" s="141">
        <f t="shared" si="7"/>
        <v>0</v>
      </c>
      <c r="BI201" s="141">
        <f t="shared" si="8"/>
        <v>0</v>
      </c>
      <c r="BJ201" s="16" t="s">
        <v>85</v>
      </c>
      <c r="BK201" s="141">
        <f t="shared" si="9"/>
        <v>0</v>
      </c>
      <c r="BL201" s="16" t="s">
        <v>133</v>
      </c>
      <c r="BM201" s="140" t="s">
        <v>275</v>
      </c>
    </row>
    <row r="202" spans="2:65" s="1" customFormat="1" ht="52.15" customHeight="1">
      <c r="B202" s="31"/>
      <c r="C202" s="128" t="s">
        <v>276</v>
      </c>
      <c r="D202" s="128" t="s">
        <v>117</v>
      </c>
      <c r="E202" s="129" t="s">
        <v>277</v>
      </c>
      <c r="F202" s="130" t="s">
        <v>278</v>
      </c>
      <c r="G202" s="131" t="s">
        <v>132</v>
      </c>
      <c r="H202" s="132">
        <v>6</v>
      </c>
      <c r="I202" s="133"/>
      <c r="J202" s="134">
        <f t="shared" si="0"/>
        <v>0</v>
      </c>
      <c r="K202" s="135"/>
      <c r="L202" s="31"/>
      <c r="M202" s="136" t="s">
        <v>1</v>
      </c>
      <c r="N202" s="137" t="s">
        <v>42</v>
      </c>
      <c r="P202" s="138">
        <f t="shared" si="1"/>
        <v>0</v>
      </c>
      <c r="Q202" s="138">
        <v>0</v>
      </c>
      <c r="R202" s="138">
        <f t="shared" si="2"/>
        <v>0</v>
      </c>
      <c r="S202" s="138">
        <v>0</v>
      </c>
      <c r="T202" s="139">
        <f t="shared" si="3"/>
        <v>0</v>
      </c>
      <c r="AR202" s="140" t="s">
        <v>133</v>
      </c>
      <c r="AT202" s="140" t="s">
        <v>117</v>
      </c>
      <c r="AU202" s="140" t="s">
        <v>85</v>
      </c>
      <c r="AY202" s="16" t="s">
        <v>114</v>
      </c>
      <c r="BE202" s="141">
        <f t="shared" si="4"/>
        <v>0</v>
      </c>
      <c r="BF202" s="141">
        <f t="shared" si="5"/>
        <v>0</v>
      </c>
      <c r="BG202" s="141">
        <f t="shared" si="6"/>
        <v>0</v>
      </c>
      <c r="BH202" s="141">
        <f t="shared" si="7"/>
        <v>0</v>
      </c>
      <c r="BI202" s="141">
        <f t="shared" si="8"/>
        <v>0</v>
      </c>
      <c r="BJ202" s="16" t="s">
        <v>85</v>
      </c>
      <c r="BK202" s="141">
        <f t="shared" si="9"/>
        <v>0</v>
      </c>
      <c r="BL202" s="16" t="s">
        <v>133</v>
      </c>
      <c r="BM202" s="140" t="s">
        <v>279</v>
      </c>
    </row>
    <row r="203" spans="2:65" s="1" customFormat="1" ht="52.15" customHeight="1">
      <c r="B203" s="31"/>
      <c r="C203" s="128" t="s">
        <v>280</v>
      </c>
      <c r="D203" s="128" t="s">
        <v>117</v>
      </c>
      <c r="E203" s="129" t="s">
        <v>281</v>
      </c>
      <c r="F203" s="130" t="s">
        <v>282</v>
      </c>
      <c r="G203" s="131" t="s">
        <v>132</v>
      </c>
      <c r="H203" s="132">
        <v>2</v>
      </c>
      <c r="I203" s="133"/>
      <c r="J203" s="134">
        <f t="shared" si="0"/>
        <v>0</v>
      </c>
      <c r="K203" s="135"/>
      <c r="L203" s="31"/>
      <c r="M203" s="136" t="s">
        <v>1</v>
      </c>
      <c r="N203" s="137" t="s">
        <v>42</v>
      </c>
      <c r="P203" s="138">
        <f t="shared" si="1"/>
        <v>0</v>
      </c>
      <c r="Q203" s="138">
        <v>0</v>
      </c>
      <c r="R203" s="138">
        <f t="shared" si="2"/>
        <v>0</v>
      </c>
      <c r="S203" s="138">
        <v>0</v>
      </c>
      <c r="T203" s="139">
        <f t="shared" si="3"/>
        <v>0</v>
      </c>
      <c r="AR203" s="140" t="s">
        <v>133</v>
      </c>
      <c r="AT203" s="140" t="s">
        <v>117</v>
      </c>
      <c r="AU203" s="140" t="s">
        <v>85</v>
      </c>
      <c r="AY203" s="16" t="s">
        <v>114</v>
      </c>
      <c r="BE203" s="141">
        <f t="shared" si="4"/>
        <v>0</v>
      </c>
      <c r="BF203" s="141">
        <f t="shared" si="5"/>
        <v>0</v>
      </c>
      <c r="BG203" s="141">
        <f t="shared" si="6"/>
        <v>0</v>
      </c>
      <c r="BH203" s="141">
        <f t="shared" si="7"/>
        <v>0</v>
      </c>
      <c r="BI203" s="141">
        <f t="shared" si="8"/>
        <v>0</v>
      </c>
      <c r="BJ203" s="16" t="s">
        <v>85</v>
      </c>
      <c r="BK203" s="141">
        <f t="shared" si="9"/>
        <v>0</v>
      </c>
      <c r="BL203" s="16" t="s">
        <v>133</v>
      </c>
      <c r="BM203" s="140" t="s">
        <v>283</v>
      </c>
    </row>
    <row r="204" spans="2:65" s="1" customFormat="1" ht="45" customHeight="1">
      <c r="B204" s="31"/>
      <c r="C204" s="128" t="s">
        <v>284</v>
      </c>
      <c r="D204" s="128" t="s">
        <v>117</v>
      </c>
      <c r="E204" s="129" t="s">
        <v>285</v>
      </c>
      <c r="F204" s="130" t="s">
        <v>286</v>
      </c>
      <c r="G204" s="131" t="s">
        <v>132</v>
      </c>
      <c r="H204" s="132">
        <v>2</v>
      </c>
      <c r="I204" s="133"/>
      <c r="J204" s="134">
        <f t="shared" si="0"/>
        <v>0</v>
      </c>
      <c r="K204" s="135"/>
      <c r="L204" s="31"/>
      <c r="M204" s="136" t="s">
        <v>1</v>
      </c>
      <c r="N204" s="137" t="s">
        <v>42</v>
      </c>
      <c r="P204" s="138">
        <f t="shared" si="1"/>
        <v>0</v>
      </c>
      <c r="Q204" s="138">
        <v>0</v>
      </c>
      <c r="R204" s="138">
        <f t="shared" si="2"/>
        <v>0</v>
      </c>
      <c r="S204" s="138">
        <v>0</v>
      </c>
      <c r="T204" s="139">
        <f t="shared" si="3"/>
        <v>0</v>
      </c>
      <c r="AR204" s="140" t="s">
        <v>133</v>
      </c>
      <c r="AT204" s="140" t="s">
        <v>117</v>
      </c>
      <c r="AU204" s="140" t="s">
        <v>85</v>
      </c>
      <c r="AY204" s="16" t="s">
        <v>114</v>
      </c>
      <c r="BE204" s="141">
        <f t="shared" si="4"/>
        <v>0</v>
      </c>
      <c r="BF204" s="141">
        <f t="shared" si="5"/>
        <v>0</v>
      </c>
      <c r="BG204" s="141">
        <f t="shared" si="6"/>
        <v>0</v>
      </c>
      <c r="BH204" s="141">
        <f t="shared" si="7"/>
        <v>0</v>
      </c>
      <c r="BI204" s="141">
        <f t="shared" si="8"/>
        <v>0</v>
      </c>
      <c r="BJ204" s="16" t="s">
        <v>85</v>
      </c>
      <c r="BK204" s="141">
        <f t="shared" si="9"/>
        <v>0</v>
      </c>
      <c r="BL204" s="16" t="s">
        <v>133</v>
      </c>
      <c r="BM204" s="140" t="s">
        <v>287</v>
      </c>
    </row>
    <row r="205" spans="2:65" s="1" customFormat="1" ht="38.65" customHeight="1">
      <c r="B205" s="31"/>
      <c r="C205" s="128" t="s">
        <v>288</v>
      </c>
      <c r="D205" s="128" t="s">
        <v>117</v>
      </c>
      <c r="E205" s="129" t="s">
        <v>289</v>
      </c>
      <c r="F205" s="130" t="s">
        <v>290</v>
      </c>
      <c r="G205" s="131" t="s">
        <v>132</v>
      </c>
      <c r="H205" s="132">
        <v>2</v>
      </c>
      <c r="I205" s="133"/>
      <c r="J205" s="134">
        <f t="shared" si="0"/>
        <v>0</v>
      </c>
      <c r="K205" s="135"/>
      <c r="L205" s="31"/>
      <c r="M205" s="136" t="s">
        <v>1</v>
      </c>
      <c r="N205" s="137" t="s">
        <v>42</v>
      </c>
      <c r="P205" s="138">
        <f t="shared" si="1"/>
        <v>0</v>
      </c>
      <c r="Q205" s="138">
        <v>0</v>
      </c>
      <c r="R205" s="138">
        <f t="shared" si="2"/>
        <v>0</v>
      </c>
      <c r="S205" s="138">
        <v>0</v>
      </c>
      <c r="T205" s="139">
        <f t="shared" si="3"/>
        <v>0</v>
      </c>
      <c r="AR205" s="140" t="s">
        <v>133</v>
      </c>
      <c r="AT205" s="140" t="s">
        <v>117</v>
      </c>
      <c r="AU205" s="140" t="s">
        <v>85</v>
      </c>
      <c r="AY205" s="16" t="s">
        <v>114</v>
      </c>
      <c r="BE205" s="141">
        <f t="shared" si="4"/>
        <v>0</v>
      </c>
      <c r="BF205" s="141">
        <f t="shared" si="5"/>
        <v>0</v>
      </c>
      <c r="BG205" s="141">
        <f t="shared" si="6"/>
        <v>0</v>
      </c>
      <c r="BH205" s="141">
        <f t="shared" si="7"/>
        <v>0</v>
      </c>
      <c r="BI205" s="141">
        <f t="shared" si="8"/>
        <v>0</v>
      </c>
      <c r="BJ205" s="16" t="s">
        <v>85</v>
      </c>
      <c r="BK205" s="141">
        <f t="shared" si="9"/>
        <v>0</v>
      </c>
      <c r="BL205" s="16" t="s">
        <v>133</v>
      </c>
      <c r="BM205" s="140" t="s">
        <v>291</v>
      </c>
    </row>
    <row r="206" spans="2:65" s="1" customFormat="1" ht="16.5" customHeight="1">
      <c r="B206" s="31"/>
      <c r="C206" s="128" t="s">
        <v>292</v>
      </c>
      <c r="D206" s="128" t="s">
        <v>117</v>
      </c>
      <c r="E206" s="129" t="s">
        <v>293</v>
      </c>
      <c r="F206" s="130" t="s">
        <v>294</v>
      </c>
      <c r="G206" s="131" t="s">
        <v>132</v>
      </c>
      <c r="H206" s="132">
        <v>4</v>
      </c>
      <c r="I206" s="133"/>
      <c r="J206" s="134">
        <f t="shared" si="0"/>
        <v>0</v>
      </c>
      <c r="K206" s="135"/>
      <c r="L206" s="31"/>
      <c r="M206" s="136" t="s">
        <v>1</v>
      </c>
      <c r="N206" s="137" t="s">
        <v>42</v>
      </c>
      <c r="P206" s="138">
        <f t="shared" si="1"/>
        <v>0</v>
      </c>
      <c r="Q206" s="138">
        <v>0</v>
      </c>
      <c r="R206" s="138">
        <f t="shared" si="2"/>
        <v>0</v>
      </c>
      <c r="S206" s="138">
        <v>0</v>
      </c>
      <c r="T206" s="139">
        <f t="shared" si="3"/>
        <v>0</v>
      </c>
      <c r="AR206" s="140" t="s">
        <v>133</v>
      </c>
      <c r="AT206" s="140" t="s">
        <v>117</v>
      </c>
      <c r="AU206" s="140" t="s">
        <v>85</v>
      </c>
      <c r="AY206" s="16" t="s">
        <v>114</v>
      </c>
      <c r="BE206" s="141">
        <f t="shared" si="4"/>
        <v>0</v>
      </c>
      <c r="BF206" s="141">
        <f t="shared" si="5"/>
        <v>0</v>
      </c>
      <c r="BG206" s="141">
        <f t="shared" si="6"/>
        <v>0</v>
      </c>
      <c r="BH206" s="141">
        <f t="shared" si="7"/>
        <v>0</v>
      </c>
      <c r="BI206" s="141">
        <f t="shared" si="8"/>
        <v>0</v>
      </c>
      <c r="BJ206" s="16" t="s">
        <v>85</v>
      </c>
      <c r="BK206" s="141">
        <f t="shared" si="9"/>
        <v>0</v>
      </c>
      <c r="BL206" s="16" t="s">
        <v>133</v>
      </c>
      <c r="BM206" s="140" t="s">
        <v>295</v>
      </c>
    </row>
    <row r="207" spans="2:65" s="1" customFormat="1" ht="45" customHeight="1">
      <c r="B207" s="31"/>
      <c r="C207" s="128" t="s">
        <v>296</v>
      </c>
      <c r="D207" s="128" t="s">
        <v>117</v>
      </c>
      <c r="E207" s="129" t="s">
        <v>297</v>
      </c>
      <c r="F207" s="130" t="s">
        <v>298</v>
      </c>
      <c r="G207" s="131" t="s">
        <v>132</v>
      </c>
      <c r="H207" s="132">
        <v>20</v>
      </c>
      <c r="I207" s="133"/>
      <c r="J207" s="134">
        <f t="shared" si="0"/>
        <v>0</v>
      </c>
      <c r="K207" s="135"/>
      <c r="L207" s="31"/>
      <c r="M207" s="136" t="s">
        <v>1</v>
      </c>
      <c r="N207" s="137" t="s">
        <v>42</v>
      </c>
      <c r="P207" s="138">
        <f t="shared" si="1"/>
        <v>0</v>
      </c>
      <c r="Q207" s="138">
        <v>0</v>
      </c>
      <c r="R207" s="138">
        <f t="shared" si="2"/>
        <v>0</v>
      </c>
      <c r="S207" s="138">
        <v>0</v>
      </c>
      <c r="T207" s="139">
        <f t="shared" si="3"/>
        <v>0</v>
      </c>
      <c r="AR207" s="140" t="s">
        <v>133</v>
      </c>
      <c r="AT207" s="140" t="s">
        <v>117</v>
      </c>
      <c r="AU207" s="140" t="s">
        <v>85</v>
      </c>
      <c r="AY207" s="16" t="s">
        <v>114</v>
      </c>
      <c r="BE207" s="141">
        <f t="shared" si="4"/>
        <v>0</v>
      </c>
      <c r="BF207" s="141">
        <f t="shared" si="5"/>
        <v>0</v>
      </c>
      <c r="BG207" s="141">
        <f t="shared" si="6"/>
        <v>0</v>
      </c>
      <c r="BH207" s="141">
        <f t="shared" si="7"/>
        <v>0</v>
      </c>
      <c r="BI207" s="141">
        <f t="shared" si="8"/>
        <v>0</v>
      </c>
      <c r="BJ207" s="16" t="s">
        <v>85</v>
      </c>
      <c r="BK207" s="141">
        <f t="shared" si="9"/>
        <v>0</v>
      </c>
      <c r="BL207" s="16" t="s">
        <v>133</v>
      </c>
      <c r="BM207" s="140" t="s">
        <v>299</v>
      </c>
    </row>
    <row r="208" spans="2:65" s="1" customFormat="1" ht="38.65" customHeight="1">
      <c r="B208" s="31"/>
      <c r="C208" s="128" t="s">
        <v>300</v>
      </c>
      <c r="D208" s="128" t="s">
        <v>117</v>
      </c>
      <c r="E208" s="129" t="s">
        <v>301</v>
      </c>
      <c r="F208" s="130" t="s">
        <v>302</v>
      </c>
      <c r="G208" s="131" t="s">
        <v>132</v>
      </c>
      <c r="H208" s="132">
        <v>1</v>
      </c>
      <c r="I208" s="133"/>
      <c r="J208" s="134">
        <f t="shared" si="0"/>
        <v>0</v>
      </c>
      <c r="K208" s="135"/>
      <c r="L208" s="31"/>
      <c r="M208" s="163" t="s">
        <v>1</v>
      </c>
      <c r="N208" s="164" t="s">
        <v>42</v>
      </c>
      <c r="O208" s="165"/>
      <c r="P208" s="166">
        <f t="shared" si="1"/>
        <v>0</v>
      </c>
      <c r="Q208" s="166">
        <v>0</v>
      </c>
      <c r="R208" s="166">
        <f t="shared" si="2"/>
        <v>0</v>
      </c>
      <c r="S208" s="166">
        <v>0</v>
      </c>
      <c r="T208" s="167">
        <f t="shared" si="3"/>
        <v>0</v>
      </c>
      <c r="AR208" s="140" t="s">
        <v>133</v>
      </c>
      <c r="AT208" s="140" t="s">
        <v>117</v>
      </c>
      <c r="AU208" s="140" t="s">
        <v>85</v>
      </c>
      <c r="AY208" s="16" t="s">
        <v>114</v>
      </c>
      <c r="BE208" s="141">
        <f t="shared" si="4"/>
        <v>0</v>
      </c>
      <c r="BF208" s="141">
        <f t="shared" si="5"/>
        <v>0</v>
      </c>
      <c r="BG208" s="141">
        <f t="shared" si="6"/>
        <v>0</v>
      </c>
      <c r="BH208" s="141">
        <f t="shared" si="7"/>
        <v>0</v>
      </c>
      <c r="BI208" s="141">
        <f t="shared" si="8"/>
        <v>0</v>
      </c>
      <c r="BJ208" s="16" t="s">
        <v>85</v>
      </c>
      <c r="BK208" s="141">
        <f t="shared" si="9"/>
        <v>0</v>
      </c>
      <c r="BL208" s="16" t="s">
        <v>133</v>
      </c>
      <c r="BM208" s="140" t="s">
        <v>303</v>
      </c>
    </row>
    <row r="209" spans="2:12" s="1" customFormat="1" ht="6.95" customHeight="1">
      <c r="B209" s="42"/>
      <c r="C209" s="43"/>
      <c r="D209" s="43"/>
      <c r="E209" s="43"/>
      <c r="F209" s="43"/>
      <c r="G209" s="43"/>
      <c r="H209" s="43"/>
      <c r="I209" s="43"/>
      <c r="J209" s="43"/>
      <c r="K209" s="43"/>
      <c r="L209" s="31"/>
    </row>
  </sheetData>
  <sheetProtection algorithmName="SHA-512" hashValue="o2G9nVi1yh26IUZwgEYuQ9HORXAuPzrj62YYchKwFxBfLsHXdfZjAIet8sJPdhn+ngtbgMDa61FlVpXH994flA==" saltValue="hFwuuoHMZSCHpm2n8ZEcXCUjY1Gw0gnh1Rj+vlcl1q8PNlXyLLUeowbfb+uNS9X15t/f74y9eCo2BAUtYVNUCg==" spinCount="100000" sheet="1" objects="1" scenarios="1" formatColumns="0" formatRows="0" autoFilter="0"/>
  <autoFilter ref="C118:K208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7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304</v>
      </c>
      <c r="H4" s="19"/>
    </row>
    <row r="5" spans="2:8" ht="12" customHeight="1">
      <c r="B5" s="19"/>
      <c r="C5" s="23" t="s">
        <v>13</v>
      </c>
      <c r="D5" s="209" t="s">
        <v>14</v>
      </c>
      <c r="E5" s="175"/>
      <c r="F5" s="175"/>
      <c r="H5" s="19"/>
    </row>
    <row r="6" spans="2:8" ht="36.950000000000003" customHeight="1">
      <c r="B6" s="19"/>
      <c r="C6" s="25" t="s">
        <v>16</v>
      </c>
      <c r="D6" s="206" t="s">
        <v>17</v>
      </c>
      <c r="E6" s="175"/>
      <c r="F6" s="175"/>
      <c r="H6" s="19"/>
    </row>
    <row r="7" spans="2:8" ht="16.5" customHeight="1">
      <c r="B7" s="19"/>
      <c r="C7" s="26" t="s">
        <v>22</v>
      </c>
      <c r="D7" s="50" t="str">
        <f>'Rekapitulace stavby'!AN8</f>
        <v>5. 7. 2022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58</v>
      </c>
      <c r="D9" s="109" t="s">
        <v>59</v>
      </c>
      <c r="E9" s="109" t="s">
        <v>101</v>
      </c>
      <c r="F9" s="110" t="s">
        <v>305</v>
      </c>
      <c r="H9" s="107"/>
    </row>
    <row r="10" spans="2:8" s="1" customFormat="1" ht="26.45" customHeight="1">
      <c r="B10" s="31"/>
      <c r="C10" s="168" t="s">
        <v>306</v>
      </c>
      <c r="D10" s="168" t="s">
        <v>307</v>
      </c>
      <c r="H10" s="31"/>
    </row>
    <row r="11" spans="2:8" s="1" customFormat="1" ht="16.899999999999999" customHeight="1">
      <c r="B11" s="31"/>
      <c r="C11" s="169" t="s">
        <v>308</v>
      </c>
      <c r="D11" s="170" t="s">
        <v>1</v>
      </c>
      <c r="E11" s="171" t="s">
        <v>1</v>
      </c>
      <c r="F11" s="172">
        <v>72.5</v>
      </c>
      <c r="H11" s="31"/>
    </row>
    <row r="12" spans="2:8" s="1" customFormat="1" ht="16.899999999999999" customHeight="1">
      <c r="B12" s="31"/>
      <c r="C12" s="173" t="s">
        <v>1</v>
      </c>
      <c r="D12" s="173" t="s">
        <v>136</v>
      </c>
      <c r="E12" s="16" t="s">
        <v>1</v>
      </c>
      <c r="F12" s="174">
        <v>0</v>
      </c>
      <c r="H12" s="31"/>
    </row>
    <row r="13" spans="2:8" s="1" customFormat="1" ht="16.899999999999999" customHeight="1">
      <c r="B13" s="31"/>
      <c r="C13" s="173" t="s">
        <v>1</v>
      </c>
      <c r="D13" s="173" t="s">
        <v>309</v>
      </c>
      <c r="E13" s="16" t="s">
        <v>1</v>
      </c>
      <c r="F13" s="174">
        <v>17.7</v>
      </c>
      <c r="H13" s="31"/>
    </row>
    <row r="14" spans="2:8" s="1" customFormat="1" ht="16.899999999999999" customHeight="1">
      <c r="B14" s="31"/>
      <c r="C14" s="173" t="s">
        <v>1</v>
      </c>
      <c r="D14" s="173" t="s">
        <v>310</v>
      </c>
      <c r="E14" s="16" t="s">
        <v>1</v>
      </c>
      <c r="F14" s="174">
        <v>4.5</v>
      </c>
      <c r="H14" s="31"/>
    </row>
    <row r="15" spans="2:8" s="1" customFormat="1" ht="16.899999999999999" customHeight="1">
      <c r="B15" s="31"/>
      <c r="C15" s="173" t="s">
        <v>1</v>
      </c>
      <c r="D15" s="173" t="s">
        <v>311</v>
      </c>
      <c r="E15" s="16" t="s">
        <v>1</v>
      </c>
      <c r="F15" s="174">
        <v>3.3</v>
      </c>
      <c r="H15" s="31"/>
    </row>
    <row r="16" spans="2:8" s="1" customFormat="1" ht="16.899999999999999" customHeight="1">
      <c r="B16" s="31"/>
      <c r="C16" s="173" t="s">
        <v>1</v>
      </c>
      <c r="D16" s="173" t="s">
        <v>312</v>
      </c>
      <c r="E16" s="16" t="s">
        <v>1</v>
      </c>
      <c r="F16" s="174">
        <v>1.4</v>
      </c>
      <c r="H16" s="31"/>
    </row>
    <row r="17" spans="2:8" s="1" customFormat="1" ht="16.899999999999999" customHeight="1">
      <c r="B17" s="31"/>
      <c r="C17" s="173" t="s">
        <v>1</v>
      </c>
      <c r="D17" s="173" t="s">
        <v>313</v>
      </c>
      <c r="E17" s="16" t="s">
        <v>1</v>
      </c>
      <c r="F17" s="174">
        <v>5.5</v>
      </c>
      <c r="H17" s="31"/>
    </row>
    <row r="18" spans="2:8" s="1" customFormat="1" ht="16.899999999999999" customHeight="1">
      <c r="B18" s="31"/>
      <c r="C18" s="173" t="s">
        <v>1</v>
      </c>
      <c r="D18" s="173" t="s">
        <v>314</v>
      </c>
      <c r="E18" s="16" t="s">
        <v>1</v>
      </c>
      <c r="F18" s="174">
        <v>1.5</v>
      </c>
      <c r="H18" s="31"/>
    </row>
    <row r="19" spans="2:8" s="1" customFormat="1" ht="16.899999999999999" customHeight="1">
      <c r="B19" s="31"/>
      <c r="C19" s="173" t="s">
        <v>1</v>
      </c>
      <c r="D19" s="173" t="s">
        <v>315</v>
      </c>
      <c r="E19" s="16" t="s">
        <v>1</v>
      </c>
      <c r="F19" s="174">
        <v>1.8</v>
      </c>
      <c r="H19" s="31"/>
    </row>
    <row r="20" spans="2:8" s="1" customFormat="1" ht="16.899999999999999" customHeight="1">
      <c r="B20" s="31"/>
      <c r="C20" s="173" t="s">
        <v>1</v>
      </c>
      <c r="D20" s="173" t="s">
        <v>138</v>
      </c>
      <c r="E20" s="16" t="s">
        <v>1</v>
      </c>
      <c r="F20" s="174">
        <v>0</v>
      </c>
      <c r="H20" s="31"/>
    </row>
    <row r="21" spans="2:8" s="1" customFormat="1" ht="16.899999999999999" customHeight="1">
      <c r="B21" s="31"/>
      <c r="C21" s="173" t="s">
        <v>1</v>
      </c>
      <c r="D21" s="173" t="s">
        <v>316</v>
      </c>
      <c r="E21" s="16" t="s">
        <v>1</v>
      </c>
      <c r="F21" s="174">
        <v>10.1</v>
      </c>
      <c r="H21" s="31"/>
    </row>
    <row r="22" spans="2:8" s="1" customFormat="1" ht="16.899999999999999" customHeight="1">
      <c r="B22" s="31"/>
      <c r="C22" s="173" t="s">
        <v>1</v>
      </c>
      <c r="D22" s="173" t="s">
        <v>317</v>
      </c>
      <c r="E22" s="16" t="s">
        <v>1</v>
      </c>
      <c r="F22" s="174">
        <v>3.3</v>
      </c>
      <c r="H22" s="31"/>
    </row>
    <row r="23" spans="2:8" s="1" customFormat="1" ht="16.899999999999999" customHeight="1">
      <c r="B23" s="31"/>
      <c r="C23" s="173" t="s">
        <v>1</v>
      </c>
      <c r="D23" s="173" t="s">
        <v>318</v>
      </c>
      <c r="E23" s="16" t="s">
        <v>1</v>
      </c>
      <c r="F23" s="174">
        <v>6.2</v>
      </c>
      <c r="H23" s="31"/>
    </row>
    <row r="24" spans="2:8" s="1" customFormat="1" ht="16.899999999999999" customHeight="1">
      <c r="B24" s="31"/>
      <c r="C24" s="173" t="s">
        <v>1</v>
      </c>
      <c r="D24" s="173" t="s">
        <v>319</v>
      </c>
      <c r="E24" s="16" t="s">
        <v>1</v>
      </c>
      <c r="F24" s="174">
        <v>1.4</v>
      </c>
      <c r="H24" s="31"/>
    </row>
    <row r="25" spans="2:8" s="1" customFormat="1" ht="16.899999999999999" customHeight="1">
      <c r="B25" s="31"/>
      <c r="C25" s="173" t="s">
        <v>1</v>
      </c>
      <c r="D25" s="173" t="s">
        <v>320</v>
      </c>
      <c r="E25" s="16" t="s">
        <v>1</v>
      </c>
      <c r="F25" s="174">
        <v>14.8</v>
      </c>
      <c r="H25" s="31"/>
    </row>
    <row r="26" spans="2:8" s="1" customFormat="1" ht="16.899999999999999" customHeight="1">
      <c r="B26" s="31"/>
      <c r="C26" s="173" t="s">
        <v>1</v>
      </c>
      <c r="D26" s="173" t="s">
        <v>321</v>
      </c>
      <c r="E26" s="16" t="s">
        <v>1</v>
      </c>
      <c r="F26" s="174">
        <v>0</v>
      </c>
      <c r="H26" s="31"/>
    </row>
    <row r="27" spans="2:8" s="1" customFormat="1" ht="16.899999999999999" customHeight="1">
      <c r="B27" s="31"/>
      <c r="C27" s="173" t="s">
        <v>1</v>
      </c>
      <c r="D27" s="173" t="s">
        <v>322</v>
      </c>
      <c r="E27" s="16" t="s">
        <v>1</v>
      </c>
      <c r="F27" s="174">
        <v>1</v>
      </c>
      <c r="H27" s="31"/>
    </row>
    <row r="28" spans="2:8" s="1" customFormat="1" ht="16.899999999999999" customHeight="1">
      <c r="B28" s="31"/>
      <c r="C28" s="173" t="s">
        <v>308</v>
      </c>
      <c r="D28" s="173" t="s">
        <v>140</v>
      </c>
      <c r="E28" s="16" t="s">
        <v>1</v>
      </c>
      <c r="F28" s="174">
        <v>72.5</v>
      </c>
      <c r="H28" s="31"/>
    </row>
    <row r="29" spans="2:8" s="1" customFormat="1" ht="16.899999999999999" customHeight="1">
      <c r="B29" s="31"/>
      <c r="C29" s="169" t="s">
        <v>323</v>
      </c>
      <c r="D29" s="170" t="s">
        <v>1</v>
      </c>
      <c r="E29" s="171" t="s">
        <v>1</v>
      </c>
      <c r="F29" s="172">
        <v>691.07500000000005</v>
      </c>
      <c r="H29" s="31"/>
    </row>
    <row r="30" spans="2:8" s="1" customFormat="1" ht="16.899999999999999" customHeight="1">
      <c r="B30" s="31"/>
      <c r="C30" s="173" t="s">
        <v>1</v>
      </c>
      <c r="D30" s="173" t="s">
        <v>324</v>
      </c>
      <c r="E30" s="16" t="s">
        <v>1</v>
      </c>
      <c r="F30" s="174">
        <v>213</v>
      </c>
      <c r="H30" s="31"/>
    </row>
    <row r="31" spans="2:8" s="1" customFormat="1" ht="16.899999999999999" customHeight="1">
      <c r="B31" s="31"/>
      <c r="C31" s="173" t="s">
        <v>1</v>
      </c>
      <c r="D31" s="173" t="s">
        <v>325</v>
      </c>
      <c r="E31" s="16" t="s">
        <v>1</v>
      </c>
      <c r="F31" s="174">
        <v>-19.533000000000001</v>
      </c>
      <c r="H31" s="31"/>
    </row>
    <row r="32" spans="2:8" s="1" customFormat="1" ht="16.899999999999999" customHeight="1">
      <c r="B32" s="31"/>
      <c r="C32" s="173" t="s">
        <v>1</v>
      </c>
      <c r="D32" s="173" t="s">
        <v>326</v>
      </c>
      <c r="E32" s="16" t="s">
        <v>1</v>
      </c>
      <c r="F32" s="174">
        <v>3.48</v>
      </c>
      <c r="H32" s="31"/>
    </row>
    <row r="33" spans="2:8" s="1" customFormat="1" ht="16.899999999999999" customHeight="1">
      <c r="B33" s="31"/>
      <c r="C33" s="173" t="s">
        <v>1</v>
      </c>
      <c r="D33" s="173" t="s">
        <v>327</v>
      </c>
      <c r="E33" s="16" t="s">
        <v>1</v>
      </c>
      <c r="F33" s="174">
        <v>0.45</v>
      </c>
      <c r="H33" s="31"/>
    </row>
    <row r="34" spans="2:8" s="1" customFormat="1" ht="16.899999999999999" customHeight="1">
      <c r="B34" s="31"/>
      <c r="C34" s="173" t="s">
        <v>1</v>
      </c>
      <c r="D34" s="173" t="s">
        <v>328</v>
      </c>
      <c r="E34" s="16" t="s">
        <v>1</v>
      </c>
      <c r="F34" s="174">
        <v>1.3</v>
      </c>
      <c r="H34" s="31"/>
    </row>
    <row r="35" spans="2:8" s="1" customFormat="1" ht="16.899999999999999" customHeight="1">
      <c r="B35" s="31"/>
      <c r="C35" s="173" t="s">
        <v>1</v>
      </c>
      <c r="D35" s="173" t="s">
        <v>329</v>
      </c>
      <c r="E35" s="16" t="s">
        <v>1</v>
      </c>
      <c r="F35" s="174">
        <v>2.25</v>
      </c>
      <c r="H35" s="31"/>
    </row>
    <row r="36" spans="2:8" s="1" customFormat="1" ht="16.899999999999999" customHeight="1">
      <c r="B36" s="31"/>
      <c r="C36" s="173" t="s">
        <v>1</v>
      </c>
      <c r="D36" s="173" t="s">
        <v>330</v>
      </c>
      <c r="E36" s="16" t="s">
        <v>1</v>
      </c>
      <c r="F36" s="174">
        <v>432</v>
      </c>
      <c r="H36" s="31"/>
    </row>
    <row r="37" spans="2:8" s="1" customFormat="1" ht="16.899999999999999" customHeight="1">
      <c r="B37" s="31"/>
      <c r="C37" s="173" t="s">
        <v>1</v>
      </c>
      <c r="D37" s="173" t="s">
        <v>331</v>
      </c>
      <c r="E37" s="16" t="s">
        <v>1</v>
      </c>
      <c r="F37" s="174">
        <v>-11.46</v>
      </c>
      <c r="H37" s="31"/>
    </row>
    <row r="38" spans="2:8" s="1" customFormat="1" ht="16.899999999999999" customHeight="1">
      <c r="B38" s="31"/>
      <c r="C38" s="173" t="s">
        <v>1</v>
      </c>
      <c r="D38" s="173" t="s">
        <v>332</v>
      </c>
      <c r="E38" s="16" t="s">
        <v>1</v>
      </c>
      <c r="F38" s="174">
        <v>3.113</v>
      </c>
      <c r="H38" s="31"/>
    </row>
    <row r="39" spans="2:8" s="1" customFormat="1" ht="16.899999999999999" customHeight="1">
      <c r="B39" s="31"/>
      <c r="C39" s="173" t="s">
        <v>1</v>
      </c>
      <c r="D39" s="173" t="s">
        <v>333</v>
      </c>
      <c r="E39" s="16" t="s">
        <v>1</v>
      </c>
      <c r="F39" s="174">
        <v>2.125</v>
      </c>
      <c r="H39" s="31"/>
    </row>
    <row r="40" spans="2:8" s="1" customFormat="1" ht="16.899999999999999" customHeight="1">
      <c r="B40" s="31"/>
      <c r="C40" s="173" t="s">
        <v>1</v>
      </c>
      <c r="D40" s="173" t="s">
        <v>334</v>
      </c>
      <c r="E40" s="16" t="s">
        <v>1</v>
      </c>
      <c r="F40" s="174">
        <v>1.35</v>
      </c>
      <c r="H40" s="31"/>
    </row>
    <row r="41" spans="2:8" s="1" customFormat="1" ht="16.899999999999999" customHeight="1">
      <c r="B41" s="31"/>
      <c r="C41" s="173" t="s">
        <v>1</v>
      </c>
      <c r="D41" s="173" t="s">
        <v>335</v>
      </c>
      <c r="E41" s="16" t="s">
        <v>1</v>
      </c>
      <c r="F41" s="174">
        <v>63</v>
      </c>
      <c r="H41" s="31"/>
    </row>
    <row r="42" spans="2:8" s="1" customFormat="1" ht="16.899999999999999" customHeight="1">
      <c r="B42" s="31"/>
      <c r="C42" s="173" t="s">
        <v>323</v>
      </c>
      <c r="D42" s="173" t="s">
        <v>140</v>
      </c>
      <c r="E42" s="16" t="s">
        <v>1</v>
      </c>
      <c r="F42" s="174">
        <v>691.07500000000005</v>
      </c>
      <c r="H42" s="31"/>
    </row>
    <row r="43" spans="2:8" s="1" customFormat="1" ht="16.899999999999999" customHeight="1">
      <c r="B43" s="31"/>
      <c r="C43" s="169" t="s">
        <v>336</v>
      </c>
      <c r="D43" s="170" t="s">
        <v>1</v>
      </c>
      <c r="E43" s="171" t="s">
        <v>1</v>
      </c>
      <c r="F43" s="172">
        <v>738</v>
      </c>
      <c r="H43" s="31"/>
    </row>
    <row r="44" spans="2:8" s="1" customFormat="1" ht="16.899999999999999" customHeight="1">
      <c r="B44" s="31"/>
      <c r="C44" s="173" t="s">
        <v>1</v>
      </c>
      <c r="D44" s="173" t="s">
        <v>337</v>
      </c>
      <c r="E44" s="16" t="s">
        <v>1</v>
      </c>
      <c r="F44" s="174">
        <v>270</v>
      </c>
      <c r="H44" s="31"/>
    </row>
    <row r="45" spans="2:8" s="1" customFormat="1" ht="16.899999999999999" customHeight="1">
      <c r="B45" s="31"/>
      <c r="C45" s="173" t="s">
        <v>1</v>
      </c>
      <c r="D45" s="173" t="s">
        <v>338</v>
      </c>
      <c r="E45" s="16" t="s">
        <v>1</v>
      </c>
      <c r="F45" s="174">
        <v>468</v>
      </c>
      <c r="H45" s="31"/>
    </row>
    <row r="46" spans="2:8" s="1" customFormat="1" ht="16.899999999999999" customHeight="1">
      <c r="B46" s="31"/>
      <c r="C46" s="173" t="s">
        <v>336</v>
      </c>
      <c r="D46" s="173" t="s">
        <v>140</v>
      </c>
      <c r="E46" s="16" t="s">
        <v>1</v>
      </c>
      <c r="F46" s="174">
        <v>738</v>
      </c>
      <c r="H46" s="31"/>
    </row>
    <row r="47" spans="2:8" s="1" customFormat="1" ht="16.899999999999999" customHeight="1">
      <c r="B47" s="31"/>
      <c r="C47" s="169" t="s">
        <v>339</v>
      </c>
      <c r="D47" s="170" t="s">
        <v>1</v>
      </c>
      <c r="E47" s="171" t="s">
        <v>1</v>
      </c>
      <c r="F47" s="172">
        <v>551.34500000000003</v>
      </c>
      <c r="H47" s="31"/>
    </row>
    <row r="48" spans="2:8" s="1" customFormat="1" ht="16.899999999999999" customHeight="1">
      <c r="B48" s="31"/>
      <c r="C48" s="173" t="s">
        <v>1</v>
      </c>
      <c r="D48" s="173" t="s">
        <v>340</v>
      </c>
      <c r="E48" s="16" t="s">
        <v>1</v>
      </c>
      <c r="F48" s="174">
        <v>156.04</v>
      </c>
      <c r="H48" s="31"/>
    </row>
    <row r="49" spans="2:8" s="1" customFormat="1" ht="16.899999999999999" customHeight="1">
      <c r="B49" s="31"/>
      <c r="C49" s="173" t="s">
        <v>1</v>
      </c>
      <c r="D49" s="173" t="s">
        <v>341</v>
      </c>
      <c r="E49" s="16" t="s">
        <v>1</v>
      </c>
      <c r="F49" s="174">
        <v>395.30500000000001</v>
      </c>
      <c r="H49" s="31"/>
    </row>
    <row r="50" spans="2:8" s="1" customFormat="1" ht="16.899999999999999" customHeight="1">
      <c r="B50" s="31"/>
      <c r="C50" s="173" t="s">
        <v>339</v>
      </c>
      <c r="D50" s="173" t="s">
        <v>140</v>
      </c>
      <c r="E50" s="16" t="s">
        <v>1</v>
      </c>
      <c r="F50" s="174">
        <v>551.34500000000003</v>
      </c>
      <c r="H50" s="31"/>
    </row>
    <row r="51" spans="2:8" s="1" customFormat="1" ht="16.899999999999999" customHeight="1">
      <c r="B51" s="31"/>
      <c r="C51" s="169" t="s">
        <v>342</v>
      </c>
      <c r="D51" s="170" t="s">
        <v>1</v>
      </c>
      <c r="E51" s="171" t="s">
        <v>1</v>
      </c>
      <c r="F51" s="172">
        <v>134.63999999999999</v>
      </c>
      <c r="H51" s="31"/>
    </row>
    <row r="52" spans="2:8" s="1" customFormat="1" ht="16.899999999999999" customHeight="1">
      <c r="B52" s="31"/>
      <c r="C52" s="173" t="s">
        <v>1</v>
      </c>
      <c r="D52" s="173" t="s">
        <v>343</v>
      </c>
      <c r="E52" s="16" t="s">
        <v>1</v>
      </c>
      <c r="F52" s="174">
        <v>0</v>
      </c>
      <c r="H52" s="31"/>
    </row>
    <row r="53" spans="2:8" s="1" customFormat="1" ht="16.899999999999999" customHeight="1">
      <c r="B53" s="31"/>
      <c r="C53" s="173" t="s">
        <v>1</v>
      </c>
      <c r="D53" s="173" t="s">
        <v>344</v>
      </c>
      <c r="E53" s="16" t="s">
        <v>1</v>
      </c>
      <c r="F53" s="174">
        <v>118.8</v>
      </c>
      <c r="H53" s="31"/>
    </row>
    <row r="54" spans="2:8" s="1" customFormat="1" ht="16.899999999999999" customHeight="1">
      <c r="B54" s="31"/>
      <c r="C54" s="173" t="s">
        <v>1</v>
      </c>
      <c r="D54" s="173" t="s">
        <v>345</v>
      </c>
      <c r="E54" s="16" t="s">
        <v>1</v>
      </c>
      <c r="F54" s="174">
        <v>0</v>
      </c>
      <c r="H54" s="31"/>
    </row>
    <row r="55" spans="2:8" s="1" customFormat="1" ht="16.899999999999999" customHeight="1">
      <c r="B55" s="31"/>
      <c r="C55" s="173" t="s">
        <v>1</v>
      </c>
      <c r="D55" s="173" t="s">
        <v>346</v>
      </c>
      <c r="E55" s="16" t="s">
        <v>1</v>
      </c>
      <c r="F55" s="174">
        <v>15.84</v>
      </c>
      <c r="H55" s="31"/>
    </row>
    <row r="56" spans="2:8" s="1" customFormat="1" ht="16.899999999999999" customHeight="1">
      <c r="B56" s="31"/>
      <c r="C56" s="173" t="s">
        <v>342</v>
      </c>
      <c r="D56" s="173" t="s">
        <v>347</v>
      </c>
      <c r="E56" s="16" t="s">
        <v>1</v>
      </c>
      <c r="F56" s="174">
        <v>134.63999999999999</v>
      </c>
      <c r="H56" s="31"/>
    </row>
    <row r="57" spans="2:8" s="1" customFormat="1" ht="16.899999999999999" customHeight="1">
      <c r="B57" s="31"/>
      <c r="C57" s="169" t="s">
        <v>348</v>
      </c>
      <c r="D57" s="170" t="s">
        <v>1</v>
      </c>
      <c r="E57" s="171" t="s">
        <v>1</v>
      </c>
      <c r="F57" s="172">
        <v>21.04</v>
      </c>
      <c r="H57" s="31"/>
    </row>
    <row r="58" spans="2:8" s="1" customFormat="1" ht="16.899999999999999" customHeight="1">
      <c r="B58" s="31"/>
      <c r="C58" s="173" t="s">
        <v>1</v>
      </c>
      <c r="D58" s="173" t="s">
        <v>349</v>
      </c>
      <c r="E58" s="16" t="s">
        <v>1</v>
      </c>
      <c r="F58" s="174">
        <v>0</v>
      </c>
      <c r="H58" s="31"/>
    </row>
    <row r="59" spans="2:8" s="1" customFormat="1" ht="16.899999999999999" customHeight="1">
      <c r="B59" s="31"/>
      <c r="C59" s="173" t="s">
        <v>1</v>
      </c>
      <c r="D59" s="173" t="s">
        <v>350</v>
      </c>
      <c r="E59" s="16" t="s">
        <v>1</v>
      </c>
      <c r="F59" s="174">
        <v>17.28</v>
      </c>
      <c r="H59" s="31"/>
    </row>
    <row r="60" spans="2:8" s="1" customFormat="1" ht="16.899999999999999" customHeight="1">
      <c r="B60" s="31"/>
      <c r="C60" s="173" t="s">
        <v>1</v>
      </c>
      <c r="D60" s="173" t="s">
        <v>351</v>
      </c>
      <c r="E60" s="16" t="s">
        <v>1</v>
      </c>
      <c r="F60" s="174">
        <v>3.76</v>
      </c>
      <c r="H60" s="31"/>
    </row>
    <row r="61" spans="2:8" s="1" customFormat="1" ht="16.899999999999999" customHeight="1">
      <c r="B61" s="31"/>
      <c r="C61" s="173" t="s">
        <v>348</v>
      </c>
      <c r="D61" s="173" t="s">
        <v>347</v>
      </c>
      <c r="E61" s="16" t="s">
        <v>1</v>
      </c>
      <c r="F61" s="174">
        <v>21.04</v>
      </c>
      <c r="H61" s="31"/>
    </row>
    <row r="62" spans="2:8" s="1" customFormat="1" ht="16.899999999999999" customHeight="1">
      <c r="B62" s="31"/>
      <c r="C62" s="169" t="s">
        <v>352</v>
      </c>
      <c r="D62" s="170" t="s">
        <v>1</v>
      </c>
      <c r="E62" s="171" t="s">
        <v>1</v>
      </c>
      <c r="F62" s="172">
        <v>84.96</v>
      </c>
      <c r="H62" s="31"/>
    </row>
    <row r="63" spans="2:8" s="1" customFormat="1" ht="16.899999999999999" customHeight="1">
      <c r="B63" s="31"/>
      <c r="C63" s="173" t="s">
        <v>1</v>
      </c>
      <c r="D63" s="173" t="s">
        <v>136</v>
      </c>
      <c r="E63" s="16" t="s">
        <v>1</v>
      </c>
      <c r="F63" s="174">
        <v>0</v>
      </c>
      <c r="H63" s="31"/>
    </row>
    <row r="64" spans="2:8" s="1" customFormat="1" ht="16.899999999999999" customHeight="1">
      <c r="B64" s="31"/>
      <c r="C64" s="173" t="s">
        <v>1</v>
      </c>
      <c r="D64" s="173" t="s">
        <v>353</v>
      </c>
      <c r="E64" s="16" t="s">
        <v>1</v>
      </c>
      <c r="F64" s="174">
        <v>1.8</v>
      </c>
      <c r="H64" s="31"/>
    </row>
    <row r="65" spans="2:8" s="1" customFormat="1" ht="16.899999999999999" customHeight="1">
      <c r="B65" s="31"/>
      <c r="C65" s="173" t="s">
        <v>1</v>
      </c>
      <c r="D65" s="173" t="s">
        <v>354</v>
      </c>
      <c r="E65" s="16" t="s">
        <v>1</v>
      </c>
      <c r="F65" s="174">
        <v>7.38</v>
      </c>
      <c r="H65" s="31"/>
    </row>
    <row r="66" spans="2:8" s="1" customFormat="1" ht="16.899999999999999" customHeight="1">
      <c r="B66" s="31"/>
      <c r="C66" s="173" t="s">
        <v>1</v>
      </c>
      <c r="D66" s="173" t="s">
        <v>355</v>
      </c>
      <c r="E66" s="16" t="s">
        <v>1</v>
      </c>
      <c r="F66" s="174">
        <v>5.94</v>
      </c>
      <c r="H66" s="31"/>
    </row>
    <row r="67" spans="2:8" s="1" customFormat="1" ht="16.899999999999999" customHeight="1">
      <c r="B67" s="31"/>
      <c r="C67" s="173" t="s">
        <v>1</v>
      </c>
      <c r="D67" s="173" t="s">
        <v>356</v>
      </c>
      <c r="E67" s="16" t="s">
        <v>1</v>
      </c>
      <c r="F67" s="174">
        <v>3.45</v>
      </c>
      <c r="H67" s="31"/>
    </row>
    <row r="68" spans="2:8" s="1" customFormat="1" ht="16.899999999999999" customHeight="1">
      <c r="B68" s="31"/>
      <c r="C68" s="173" t="s">
        <v>1</v>
      </c>
      <c r="D68" s="173" t="s">
        <v>357</v>
      </c>
      <c r="E68" s="16" t="s">
        <v>1</v>
      </c>
      <c r="F68" s="174">
        <v>5.25</v>
      </c>
      <c r="H68" s="31"/>
    </row>
    <row r="69" spans="2:8" s="1" customFormat="1" ht="16.899999999999999" customHeight="1">
      <c r="B69" s="31"/>
      <c r="C69" s="173" t="s">
        <v>1</v>
      </c>
      <c r="D69" s="173" t="s">
        <v>358</v>
      </c>
      <c r="E69" s="16" t="s">
        <v>1</v>
      </c>
      <c r="F69" s="174">
        <v>11.52</v>
      </c>
      <c r="H69" s="31"/>
    </row>
    <row r="70" spans="2:8" s="1" customFormat="1" ht="16.899999999999999" customHeight="1">
      <c r="B70" s="31"/>
      <c r="C70" s="173" t="s">
        <v>1</v>
      </c>
      <c r="D70" s="173" t="s">
        <v>359</v>
      </c>
      <c r="E70" s="16" t="s">
        <v>1</v>
      </c>
      <c r="F70" s="174">
        <v>3.96</v>
      </c>
      <c r="H70" s="31"/>
    </row>
    <row r="71" spans="2:8" s="1" customFormat="1" ht="16.899999999999999" customHeight="1">
      <c r="B71" s="31"/>
      <c r="C71" s="173" t="s">
        <v>1</v>
      </c>
      <c r="D71" s="173" t="s">
        <v>360</v>
      </c>
      <c r="E71" s="16" t="s">
        <v>1</v>
      </c>
      <c r="F71" s="174">
        <v>5.25</v>
      </c>
      <c r="H71" s="31"/>
    </row>
    <row r="72" spans="2:8" s="1" customFormat="1" ht="16.899999999999999" customHeight="1">
      <c r="B72" s="31"/>
      <c r="C72" s="173" t="s">
        <v>1</v>
      </c>
      <c r="D72" s="173" t="s">
        <v>138</v>
      </c>
      <c r="E72" s="16" t="s">
        <v>1</v>
      </c>
      <c r="F72" s="174">
        <v>0</v>
      </c>
      <c r="H72" s="31"/>
    </row>
    <row r="73" spans="2:8" s="1" customFormat="1" ht="16.899999999999999" customHeight="1">
      <c r="B73" s="31"/>
      <c r="C73" s="173" t="s">
        <v>1</v>
      </c>
      <c r="D73" s="173" t="s">
        <v>361</v>
      </c>
      <c r="E73" s="16" t="s">
        <v>1</v>
      </c>
      <c r="F73" s="174">
        <v>11.34</v>
      </c>
      <c r="H73" s="31"/>
    </row>
    <row r="74" spans="2:8" s="1" customFormat="1" ht="16.899999999999999" customHeight="1">
      <c r="B74" s="31"/>
      <c r="C74" s="173" t="s">
        <v>1</v>
      </c>
      <c r="D74" s="173" t="s">
        <v>362</v>
      </c>
      <c r="E74" s="16" t="s">
        <v>1</v>
      </c>
      <c r="F74" s="174">
        <v>1.98</v>
      </c>
      <c r="H74" s="31"/>
    </row>
    <row r="75" spans="2:8" s="1" customFormat="1" ht="16.899999999999999" customHeight="1">
      <c r="B75" s="31"/>
      <c r="C75" s="173" t="s">
        <v>1</v>
      </c>
      <c r="D75" s="173" t="s">
        <v>363</v>
      </c>
      <c r="E75" s="16" t="s">
        <v>1</v>
      </c>
      <c r="F75" s="174">
        <v>17.100000000000001</v>
      </c>
      <c r="H75" s="31"/>
    </row>
    <row r="76" spans="2:8" s="1" customFormat="1" ht="16.899999999999999" customHeight="1">
      <c r="B76" s="31"/>
      <c r="C76" s="173" t="s">
        <v>1</v>
      </c>
      <c r="D76" s="173" t="s">
        <v>364</v>
      </c>
      <c r="E76" s="16" t="s">
        <v>1</v>
      </c>
      <c r="F76" s="174">
        <v>4.8600000000000003</v>
      </c>
      <c r="H76" s="31"/>
    </row>
    <row r="77" spans="2:8" s="1" customFormat="1" ht="16.899999999999999" customHeight="1">
      <c r="B77" s="31"/>
      <c r="C77" s="173" t="s">
        <v>1</v>
      </c>
      <c r="D77" s="173" t="s">
        <v>365</v>
      </c>
      <c r="E77" s="16" t="s">
        <v>1</v>
      </c>
      <c r="F77" s="174">
        <v>1.62</v>
      </c>
      <c r="H77" s="31"/>
    </row>
    <row r="78" spans="2:8" s="1" customFormat="1" ht="16.899999999999999" customHeight="1">
      <c r="B78" s="31"/>
      <c r="C78" s="173" t="s">
        <v>1</v>
      </c>
      <c r="D78" s="173" t="s">
        <v>366</v>
      </c>
      <c r="E78" s="16" t="s">
        <v>1</v>
      </c>
      <c r="F78" s="174">
        <v>3.51</v>
      </c>
      <c r="H78" s="31"/>
    </row>
    <row r="79" spans="2:8" s="1" customFormat="1" ht="16.899999999999999" customHeight="1">
      <c r="B79" s="31"/>
      <c r="C79" s="173" t="s">
        <v>352</v>
      </c>
      <c r="D79" s="173" t="s">
        <v>140</v>
      </c>
      <c r="E79" s="16" t="s">
        <v>1</v>
      </c>
      <c r="F79" s="174">
        <v>84.96</v>
      </c>
      <c r="H79" s="31"/>
    </row>
    <row r="80" spans="2:8" s="1" customFormat="1" ht="16.899999999999999" customHeight="1">
      <c r="B80" s="31"/>
      <c r="C80" s="169" t="s">
        <v>367</v>
      </c>
      <c r="D80" s="170" t="s">
        <v>1</v>
      </c>
      <c r="E80" s="171" t="s">
        <v>1</v>
      </c>
      <c r="F80" s="172">
        <v>14.7</v>
      </c>
      <c r="H80" s="31"/>
    </row>
    <row r="81" spans="2:8" s="1" customFormat="1" ht="16.899999999999999" customHeight="1">
      <c r="B81" s="31"/>
      <c r="C81" s="173" t="s">
        <v>1</v>
      </c>
      <c r="D81" s="173" t="s">
        <v>136</v>
      </c>
      <c r="E81" s="16" t="s">
        <v>1</v>
      </c>
      <c r="F81" s="174">
        <v>0</v>
      </c>
      <c r="H81" s="31"/>
    </row>
    <row r="82" spans="2:8" s="1" customFormat="1" ht="16.899999999999999" customHeight="1">
      <c r="B82" s="31"/>
      <c r="C82" s="173" t="s">
        <v>1</v>
      </c>
      <c r="D82" s="173" t="s">
        <v>310</v>
      </c>
      <c r="E82" s="16" t="s">
        <v>1</v>
      </c>
      <c r="F82" s="174">
        <v>4.5</v>
      </c>
      <c r="H82" s="31"/>
    </row>
    <row r="83" spans="2:8" s="1" customFormat="1" ht="16.899999999999999" customHeight="1">
      <c r="B83" s="31"/>
      <c r="C83" s="173" t="s">
        <v>1</v>
      </c>
      <c r="D83" s="173" t="s">
        <v>311</v>
      </c>
      <c r="E83" s="16" t="s">
        <v>1</v>
      </c>
      <c r="F83" s="174">
        <v>3.3</v>
      </c>
      <c r="H83" s="31"/>
    </row>
    <row r="84" spans="2:8" s="1" customFormat="1" ht="16.899999999999999" customHeight="1">
      <c r="B84" s="31"/>
      <c r="C84" s="173" t="s">
        <v>1</v>
      </c>
      <c r="D84" s="173" t="s">
        <v>312</v>
      </c>
      <c r="E84" s="16" t="s">
        <v>1</v>
      </c>
      <c r="F84" s="174">
        <v>1.4</v>
      </c>
      <c r="H84" s="31"/>
    </row>
    <row r="85" spans="2:8" s="1" customFormat="1" ht="16.899999999999999" customHeight="1">
      <c r="B85" s="31"/>
      <c r="C85" s="173" t="s">
        <v>1</v>
      </c>
      <c r="D85" s="173" t="s">
        <v>313</v>
      </c>
      <c r="E85" s="16" t="s">
        <v>1</v>
      </c>
      <c r="F85" s="174">
        <v>5.5</v>
      </c>
      <c r="H85" s="31"/>
    </row>
    <row r="86" spans="2:8" s="1" customFormat="1" ht="16.899999999999999" customHeight="1">
      <c r="B86" s="31"/>
      <c r="C86" s="173" t="s">
        <v>367</v>
      </c>
      <c r="D86" s="173" t="s">
        <v>140</v>
      </c>
      <c r="E86" s="16" t="s">
        <v>1</v>
      </c>
      <c r="F86" s="174">
        <v>14.7</v>
      </c>
      <c r="H86" s="31"/>
    </row>
    <row r="87" spans="2:8" s="1" customFormat="1" ht="16.899999999999999" customHeight="1">
      <c r="B87" s="31"/>
      <c r="C87" s="169" t="s">
        <v>368</v>
      </c>
      <c r="D87" s="170" t="s">
        <v>1</v>
      </c>
      <c r="E87" s="171" t="s">
        <v>1</v>
      </c>
      <c r="F87" s="172">
        <v>80.94</v>
      </c>
      <c r="H87" s="31"/>
    </row>
    <row r="88" spans="2:8" s="1" customFormat="1" ht="16.899999999999999" customHeight="1">
      <c r="B88" s="31"/>
      <c r="C88" s="173" t="s">
        <v>1</v>
      </c>
      <c r="D88" s="173" t="s">
        <v>138</v>
      </c>
      <c r="E88" s="16" t="s">
        <v>1</v>
      </c>
      <c r="F88" s="174">
        <v>0</v>
      </c>
      <c r="H88" s="31"/>
    </row>
    <row r="89" spans="2:8" s="1" customFormat="1" ht="16.899999999999999" customHeight="1">
      <c r="B89" s="31"/>
      <c r="C89" s="173" t="s">
        <v>1</v>
      </c>
      <c r="D89" s="173" t="s">
        <v>369</v>
      </c>
      <c r="E89" s="16" t="s">
        <v>1</v>
      </c>
      <c r="F89" s="174">
        <v>80.94</v>
      </c>
      <c r="H89" s="31"/>
    </row>
    <row r="90" spans="2:8" s="1" customFormat="1" ht="16.899999999999999" customHeight="1">
      <c r="B90" s="31"/>
      <c r="C90" s="173" t="s">
        <v>368</v>
      </c>
      <c r="D90" s="173" t="s">
        <v>140</v>
      </c>
      <c r="E90" s="16" t="s">
        <v>1</v>
      </c>
      <c r="F90" s="174">
        <v>80.94</v>
      </c>
      <c r="H90" s="31"/>
    </row>
    <row r="91" spans="2:8" s="1" customFormat="1" ht="16.899999999999999" customHeight="1">
      <c r="B91" s="31"/>
      <c r="C91" s="169" t="s">
        <v>370</v>
      </c>
      <c r="D91" s="170" t="s">
        <v>1</v>
      </c>
      <c r="E91" s="171" t="s">
        <v>1</v>
      </c>
      <c r="F91" s="172">
        <v>82.5</v>
      </c>
      <c r="H91" s="31"/>
    </row>
    <row r="92" spans="2:8" s="1" customFormat="1" ht="16.899999999999999" customHeight="1">
      <c r="B92" s="31"/>
      <c r="C92" s="173" t="s">
        <v>1</v>
      </c>
      <c r="D92" s="173" t="s">
        <v>136</v>
      </c>
      <c r="E92" s="16" t="s">
        <v>1</v>
      </c>
      <c r="F92" s="174">
        <v>0</v>
      </c>
      <c r="H92" s="31"/>
    </row>
    <row r="93" spans="2:8" s="1" customFormat="1" ht="16.899999999999999" customHeight="1">
      <c r="B93" s="31"/>
      <c r="C93" s="173" t="s">
        <v>1</v>
      </c>
      <c r="D93" s="173" t="s">
        <v>371</v>
      </c>
      <c r="E93" s="16" t="s">
        <v>1</v>
      </c>
      <c r="F93" s="174">
        <v>27.4</v>
      </c>
      <c r="H93" s="31"/>
    </row>
    <row r="94" spans="2:8" s="1" customFormat="1" ht="16.899999999999999" customHeight="1">
      <c r="B94" s="31"/>
      <c r="C94" s="173" t="s">
        <v>1</v>
      </c>
      <c r="D94" s="173" t="s">
        <v>372</v>
      </c>
      <c r="E94" s="16" t="s">
        <v>1</v>
      </c>
      <c r="F94" s="174">
        <v>12</v>
      </c>
      <c r="H94" s="31"/>
    </row>
    <row r="95" spans="2:8" s="1" customFormat="1" ht="16.899999999999999" customHeight="1">
      <c r="B95" s="31"/>
      <c r="C95" s="173" t="s">
        <v>1</v>
      </c>
      <c r="D95" s="173" t="s">
        <v>138</v>
      </c>
      <c r="E95" s="16" t="s">
        <v>1</v>
      </c>
      <c r="F95" s="174">
        <v>0</v>
      </c>
      <c r="H95" s="31"/>
    </row>
    <row r="96" spans="2:8" s="1" customFormat="1" ht="16.899999999999999" customHeight="1">
      <c r="B96" s="31"/>
      <c r="C96" s="173" t="s">
        <v>1</v>
      </c>
      <c r="D96" s="173" t="s">
        <v>373</v>
      </c>
      <c r="E96" s="16" t="s">
        <v>1</v>
      </c>
      <c r="F96" s="174">
        <v>14.2</v>
      </c>
      <c r="H96" s="31"/>
    </row>
    <row r="97" spans="2:8" s="1" customFormat="1" ht="16.899999999999999" customHeight="1">
      <c r="B97" s="31"/>
      <c r="C97" s="173" t="s">
        <v>1</v>
      </c>
      <c r="D97" s="173" t="s">
        <v>374</v>
      </c>
      <c r="E97" s="16" t="s">
        <v>1</v>
      </c>
      <c r="F97" s="174">
        <v>28.9</v>
      </c>
      <c r="H97" s="31"/>
    </row>
    <row r="98" spans="2:8" s="1" customFormat="1" ht="16.899999999999999" customHeight="1">
      <c r="B98" s="31"/>
      <c r="C98" s="173" t="s">
        <v>370</v>
      </c>
      <c r="D98" s="173" t="s">
        <v>140</v>
      </c>
      <c r="E98" s="16" t="s">
        <v>1</v>
      </c>
      <c r="F98" s="174">
        <v>82.5</v>
      </c>
      <c r="H98" s="31"/>
    </row>
    <row r="99" spans="2:8" s="1" customFormat="1" ht="16.899999999999999" customHeight="1">
      <c r="B99" s="31"/>
      <c r="C99" s="169" t="s">
        <v>375</v>
      </c>
      <c r="D99" s="170" t="s">
        <v>1</v>
      </c>
      <c r="E99" s="171" t="s">
        <v>1</v>
      </c>
      <c r="F99" s="172">
        <v>12</v>
      </c>
      <c r="H99" s="31"/>
    </row>
    <row r="100" spans="2:8" s="1" customFormat="1" ht="16.899999999999999" customHeight="1">
      <c r="B100" s="31"/>
      <c r="C100" s="173" t="s">
        <v>1</v>
      </c>
      <c r="D100" s="173" t="s">
        <v>376</v>
      </c>
      <c r="E100" s="16" t="s">
        <v>1</v>
      </c>
      <c r="F100" s="174">
        <v>0</v>
      </c>
      <c r="H100" s="31"/>
    </row>
    <row r="101" spans="2:8" s="1" customFormat="1" ht="16.899999999999999" customHeight="1">
      <c r="B101" s="31"/>
      <c r="C101" s="173" t="s">
        <v>1</v>
      </c>
      <c r="D101" s="173" t="s">
        <v>377</v>
      </c>
      <c r="E101" s="16" t="s">
        <v>1</v>
      </c>
      <c r="F101" s="174">
        <v>12</v>
      </c>
      <c r="H101" s="31"/>
    </row>
    <row r="102" spans="2:8" s="1" customFormat="1" ht="16.899999999999999" customHeight="1">
      <c r="B102" s="31"/>
      <c r="C102" s="173" t="s">
        <v>375</v>
      </c>
      <c r="D102" s="173" t="s">
        <v>140</v>
      </c>
      <c r="E102" s="16" t="s">
        <v>1</v>
      </c>
      <c r="F102" s="174">
        <v>12</v>
      </c>
      <c r="H102" s="31"/>
    </row>
    <row r="103" spans="2:8" s="1" customFormat="1" ht="16.899999999999999" customHeight="1">
      <c r="B103" s="31"/>
      <c r="C103" s="169" t="s">
        <v>378</v>
      </c>
      <c r="D103" s="170" t="s">
        <v>1</v>
      </c>
      <c r="E103" s="171" t="s">
        <v>1</v>
      </c>
      <c r="F103" s="172">
        <v>118.23</v>
      </c>
      <c r="H103" s="31"/>
    </row>
    <row r="104" spans="2:8" s="1" customFormat="1" ht="16.899999999999999" customHeight="1">
      <c r="B104" s="31"/>
      <c r="C104" s="173" t="s">
        <v>1</v>
      </c>
      <c r="D104" s="173" t="s">
        <v>379</v>
      </c>
      <c r="E104" s="16" t="s">
        <v>1</v>
      </c>
      <c r="F104" s="174">
        <v>0</v>
      </c>
      <c r="H104" s="31"/>
    </row>
    <row r="105" spans="2:8" s="1" customFormat="1" ht="16.899999999999999" customHeight="1">
      <c r="B105" s="31"/>
      <c r="C105" s="173" t="s">
        <v>1</v>
      </c>
      <c r="D105" s="173" t="s">
        <v>136</v>
      </c>
      <c r="E105" s="16" t="s">
        <v>1</v>
      </c>
      <c r="F105" s="174">
        <v>0</v>
      </c>
      <c r="H105" s="31"/>
    </row>
    <row r="106" spans="2:8" s="1" customFormat="1" ht="16.899999999999999" customHeight="1">
      <c r="B106" s="31"/>
      <c r="C106" s="173" t="s">
        <v>1</v>
      </c>
      <c r="D106" s="173" t="s">
        <v>380</v>
      </c>
      <c r="E106" s="16" t="s">
        <v>1</v>
      </c>
      <c r="F106" s="174">
        <v>3.28</v>
      </c>
      <c r="H106" s="31"/>
    </row>
    <row r="107" spans="2:8" s="1" customFormat="1" ht="16.899999999999999" customHeight="1">
      <c r="B107" s="31"/>
      <c r="C107" s="173" t="s">
        <v>1</v>
      </c>
      <c r="D107" s="173" t="s">
        <v>381</v>
      </c>
      <c r="E107" s="16" t="s">
        <v>1</v>
      </c>
      <c r="F107" s="174">
        <v>2.64</v>
      </c>
      <c r="H107" s="31"/>
    </row>
    <row r="108" spans="2:8" s="1" customFormat="1" ht="16.899999999999999" customHeight="1">
      <c r="B108" s="31"/>
      <c r="C108" s="173" t="s">
        <v>1</v>
      </c>
      <c r="D108" s="173" t="s">
        <v>382</v>
      </c>
      <c r="E108" s="16" t="s">
        <v>1</v>
      </c>
      <c r="F108" s="174">
        <v>6.5</v>
      </c>
      <c r="H108" s="31"/>
    </row>
    <row r="109" spans="2:8" s="1" customFormat="1" ht="16.899999999999999" customHeight="1">
      <c r="B109" s="31"/>
      <c r="C109" s="173" t="s">
        <v>1</v>
      </c>
      <c r="D109" s="173" t="s">
        <v>383</v>
      </c>
      <c r="E109" s="16" t="s">
        <v>1</v>
      </c>
      <c r="F109" s="174">
        <v>5.76</v>
      </c>
      <c r="H109" s="31"/>
    </row>
    <row r="110" spans="2:8" s="1" customFormat="1" ht="16.899999999999999" customHeight="1">
      <c r="B110" s="31"/>
      <c r="C110" s="173" t="s">
        <v>1</v>
      </c>
      <c r="D110" s="173" t="s">
        <v>384</v>
      </c>
      <c r="E110" s="16" t="s">
        <v>1</v>
      </c>
      <c r="F110" s="174">
        <v>13.52</v>
      </c>
      <c r="H110" s="31"/>
    </row>
    <row r="111" spans="2:8" s="1" customFormat="1" ht="16.899999999999999" customHeight="1">
      <c r="B111" s="31"/>
      <c r="C111" s="173" t="s">
        <v>1</v>
      </c>
      <c r="D111" s="173" t="s">
        <v>385</v>
      </c>
      <c r="E111" s="16" t="s">
        <v>1</v>
      </c>
      <c r="F111" s="174">
        <v>-1.5760000000000001</v>
      </c>
      <c r="H111" s="31"/>
    </row>
    <row r="112" spans="2:8" s="1" customFormat="1" ht="16.899999999999999" customHeight="1">
      <c r="B112" s="31"/>
      <c r="C112" s="173" t="s">
        <v>1</v>
      </c>
      <c r="D112" s="173" t="s">
        <v>138</v>
      </c>
      <c r="E112" s="16" t="s">
        <v>1</v>
      </c>
      <c r="F112" s="174">
        <v>0</v>
      </c>
      <c r="H112" s="31"/>
    </row>
    <row r="113" spans="2:8" s="1" customFormat="1" ht="16.899999999999999" customHeight="1">
      <c r="B113" s="31"/>
      <c r="C113" s="173" t="s">
        <v>1</v>
      </c>
      <c r="D113" s="173" t="s">
        <v>386</v>
      </c>
      <c r="E113" s="16" t="s">
        <v>1</v>
      </c>
      <c r="F113" s="174">
        <v>31.5</v>
      </c>
      <c r="H113" s="31"/>
    </row>
    <row r="114" spans="2:8" s="1" customFormat="1" ht="16.899999999999999" customHeight="1">
      <c r="B114" s="31"/>
      <c r="C114" s="173" t="s">
        <v>1</v>
      </c>
      <c r="D114" s="173" t="s">
        <v>387</v>
      </c>
      <c r="E114" s="16" t="s">
        <v>1</v>
      </c>
      <c r="F114" s="174">
        <v>-4.6520000000000001</v>
      </c>
      <c r="H114" s="31"/>
    </row>
    <row r="115" spans="2:8" s="1" customFormat="1" ht="16.899999999999999" customHeight="1">
      <c r="B115" s="31"/>
      <c r="C115" s="173" t="s">
        <v>1</v>
      </c>
      <c r="D115" s="173" t="s">
        <v>388</v>
      </c>
      <c r="E115" s="16" t="s">
        <v>1</v>
      </c>
      <c r="F115" s="174">
        <v>19.5</v>
      </c>
      <c r="H115" s="31"/>
    </row>
    <row r="116" spans="2:8" s="1" customFormat="1" ht="16.899999999999999" customHeight="1">
      <c r="B116" s="31"/>
      <c r="C116" s="173" t="s">
        <v>1</v>
      </c>
      <c r="D116" s="173" t="s">
        <v>389</v>
      </c>
      <c r="E116" s="16" t="s">
        <v>1</v>
      </c>
      <c r="F116" s="174">
        <v>-1.62</v>
      </c>
      <c r="H116" s="31"/>
    </row>
    <row r="117" spans="2:8" s="1" customFormat="1" ht="16.899999999999999" customHeight="1">
      <c r="B117" s="31"/>
      <c r="C117" s="173" t="s">
        <v>1</v>
      </c>
      <c r="D117" s="173" t="s">
        <v>390</v>
      </c>
      <c r="E117" s="16" t="s">
        <v>1</v>
      </c>
      <c r="F117" s="174">
        <v>1.35</v>
      </c>
      <c r="H117" s="31"/>
    </row>
    <row r="118" spans="2:8" s="1" customFormat="1" ht="16.899999999999999" customHeight="1">
      <c r="B118" s="31"/>
      <c r="C118" s="173" t="s">
        <v>1</v>
      </c>
      <c r="D118" s="173" t="s">
        <v>391</v>
      </c>
      <c r="E118" s="16" t="s">
        <v>1</v>
      </c>
      <c r="F118" s="174">
        <v>4.97</v>
      </c>
      <c r="H118" s="31"/>
    </row>
    <row r="119" spans="2:8" s="1" customFormat="1" ht="16.899999999999999" customHeight="1">
      <c r="B119" s="31"/>
      <c r="C119" s="173" t="s">
        <v>1</v>
      </c>
      <c r="D119" s="173" t="s">
        <v>392</v>
      </c>
      <c r="E119" s="16" t="s">
        <v>1</v>
      </c>
      <c r="F119" s="174">
        <v>7.21</v>
      </c>
      <c r="H119" s="31"/>
    </row>
    <row r="120" spans="2:8" s="1" customFormat="1" ht="16.899999999999999" customHeight="1">
      <c r="B120" s="31"/>
      <c r="C120" s="173" t="s">
        <v>1</v>
      </c>
      <c r="D120" s="173" t="s">
        <v>393</v>
      </c>
      <c r="E120" s="16" t="s">
        <v>1</v>
      </c>
      <c r="F120" s="174">
        <v>22</v>
      </c>
      <c r="H120" s="31"/>
    </row>
    <row r="121" spans="2:8" s="1" customFormat="1" ht="16.899999999999999" customHeight="1">
      <c r="B121" s="31"/>
      <c r="C121" s="173" t="s">
        <v>1</v>
      </c>
      <c r="D121" s="173" t="s">
        <v>394</v>
      </c>
      <c r="E121" s="16" t="s">
        <v>1</v>
      </c>
      <c r="F121" s="174">
        <v>-3.1520000000000001</v>
      </c>
      <c r="H121" s="31"/>
    </row>
    <row r="122" spans="2:8" s="1" customFormat="1" ht="16.899999999999999" customHeight="1">
      <c r="B122" s="31"/>
      <c r="C122" s="173" t="s">
        <v>1</v>
      </c>
      <c r="D122" s="173" t="s">
        <v>167</v>
      </c>
      <c r="E122" s="16" t="s">
        <v>1</v>
      </c>
      <c r="F122" s="174">
        <v>11</v>
      </c>
      <c r="H122" s="31"/>
    </row>
    <row r="123" spans="2:8" s="1" customFormat="1" ht="16.899999999999999" customHeight="1">
      <c r="B123" s="31"/>
      <c r="C123" s="173" t="s">
        <v>378</v>
      </c>
      <c r="D123" s="173" t="s">
        <v>347</v>
      </c>
      <c r="E123" s="16" t="s">
        <v>1</v>
      </c>
      <c r="F123" s="174">
        <v>118.23</v>
      </c>
      <c r="H123" s="31"/>
    </row>
    <row r="124" spans="2:8" s="1" customFormat="1" ht="16.899999999999999" customHeight="1">
      <c r="B124" s="31"/>
      <c r="C124" s="169" t="s">
        <v>395</v>
      </c>
      <c r="D124" s="170" t="s">
        <v>1</v>
      </c>
      <c r="E124" s="171" t="s">
        <v>1</v>
      </c>
      <c r="F124" s="172">
        <v>277.07499999999999</v>
      </c>
      <c r="H124" s="31"/>
    </row>
    <row r="125" spans="2:8" s="1" customFormat="1" ht="16.899999999999999" customHeight="1">
      <c r="B125" s="31"/>
      <c r="C125" s="173" t="s">
        <v>1</v>
      </c>
      <c r="D125" s="173" t="s">
        <v>136</v>
      </c>
      <c r="E125" s="16" t="s">
        <v>1</v>
      </c>
      <c r="F125" s="174">
        <v>0</v>
      </c>
      <c r="H125" s="31"/>
    </row>
    <row r="126" spans="2:8" s="1" customFormat="1" ht="16.899999999999999" customHeight="1">
      <c r="B126" s="31"/>
      <c r="C126" s="173" t="s">
        <v>1</v>
      </c>
      <c r="D126" s="173" t="s">
        <v>396</v>
      </c>
      <c r="E126" s="16" t="s">
        <v>1</v>
      </c>
      <c r="F126" s="174">
        <v>69.16</v>
      </c>
      <c r="H126" s="31"/>
    </row>
    <row r="127" spans="2:8" s="1" customFormat="1" ht="16.899999999999999" customHeight="1">
      <c r="B127" s="31"/>
      <c r="C127" s="173" t="s">
        <v>1</v>
      </c>
      <c r="D127" s="173" t="s">
        <v>397</v>
      </c>
      <c r="E127" s="16" t="s">
        <v>1</v>
      </c>
      <c r="F127" s="174">
        <v>-11.5</v>
      </c>
      <c r="H127" s="31"/>
    </row>
    <row r="128" spans="2:8" s="1" customFormat="1" ht="16.899999999999999" customHeight="1">
      <c r="B128" s="31"/>
      <c r="C128" s="173" t="s">
        <v>1</v>
      </c>
      <c r="D128" s="173" t="s">
        <v>398</v>
      </c>
      <c r="E128" s="16" t="s">
        <v>1</v>
      </c>
      <c r="F128" s="174">
        <v>1.2250000000000001</v>
      </c>
      <c r="H128" s="31"/>
    </row>
    <row r="129" spans="2:8" s="1" customFormat="1" ht="16.899999999999999" customHeight="1">
      <c r="B129" s="31"/>
      <c r="C129" s="173" t="s">
        <v>1</v>
      </c>
      <c r="D129" s="173" t="s">
        <v>399</v>
      </c>
      <c r="E129" s="16" t="s">
        <v>1</v>
      </c>
      <c r="F129" s="174">
        <v>1.1599999999999999</v>
      </c>
      <c r="H129" s="31"/>
    </row>
    <row r="130" spans="2:8" s="1" customFormat="1" ht="16.899999999999999" customHeight="1">
      <c r="B130" s="31"/>
      <c r="C130" s="173" t="s">
        <v>1</v>
      </c>
      <c r="D130" s="173" t="s">
        <v>400</v>
      </c>
      <c r="E130" s="16" t="s">
        <v>1</v>
      </c>
      <c r="F130" s="174">
        <v>0.86299999999999999</v>
      </c>
      <c r="H130" s="31"/>
    </row>
    <row r="131" spans="2:8" s="1" customFormat="1" ht="16.899999999999999" customHeight="1">
      <c r="B131" s="31"/>
      <c r="C131" s="173" t="s">
        <v>1</v>
      </c>
      <c r="D131" s="173" t="s">
        <v>401</v>
      </c>
      <c r="E131" s="16" t="s">
        <v>1</v>
      </c>
      <c r="F131" s="174">
        <v>63.96</v>
      </c>
      <c r="H131" s="31"/>
    </row>
    <row r="132" spans="2:8" s="1" customFormat="1" ht="16.899999999999999" customHeight="1">
      <c r="B132" s="31"/>
      <c r="C132" s="173" t="s">
        <v>1</v>
      </c>
      <c r="D132" s="173" t="s">
        <v>402</v>
      </c>
      <c r="E132" s="16" t="s">
        <v>1</v>
      </c>
      <c r="F132" s="174">
        <v>-5.3949999999999996</v>
      </c>
      <c r="H132" s="31"/>
    </row>
    <row r="133" spans="2:8" s="1" customFormat="1" ht="16.899999999999999" customHeight="1">
      <c r="B133" s="31"/>
      <c r="C133" s="173" t="s">
        <v>1</v>
      </c>
      <c r="D133" s="173" t="s">
        <v>403</v>
      </c>
      <c r="E133" s="16" t="s">
        <v>1</v>
      </c>
      <c r="F133" s="174">
        <v>1.0629999999999999</v>
      </c>
      <c r="H133" s="31"/>
    </row>
    <row r="134" spans="2:8" s="1" customFormat="1" ht="16.899999999999999" customHeight="1">
      <c r="B134" s="31"/>
      <c r="C134" s="173" t="s">
        <v>1</v>
      </c>
      <c r="D134" s="173" t="s">
        <v>380</v>
      </c>
      <c r="E134" s="16" t="s">
        <v>1</v>
      </c>
      <c r="F134" s="174">
        <v>3.28</v>
      </c>
      <c r="H134" s="31"/>
    </row>
    <row r="135" spans="2:8" s="1" customFormat="1" ht="16.899999999999999" customHeight="1">
      <c r="B135" s="31"/>
      <c r="C135" s="173" t="s">
        <v>1</v>
      </c>
      <c r="D135" s="173" t="s">
        <v>404</v>
      </c>
      <c r="E135" s="16" t="s">
        <v>1</v>
      </c>
      <c r="F135" s="174">
        <v>4.18</v>
      </c>
      <c r="H135" s="31"/>
    </row>
    <row r="136" spans="2:8" s="1" customFormat="1" ht="16.899999999999999" customHeight="1">
      <c r="B136" s="31"/>
      <c r="C136" s="173" t="s">
        <v>1</v>
      </c>
      <c r="D136" s="173" t="s">
        <v>405</v>
      </c>
      <c r="E136" s="16" t="s">
        <v>1</v>
      </c>
      <c r="F136" s="174">
        <v>2.86</v>
      </c>
      <c r="H136" s="31"/>
    </row>
    <row r="137" spans="2:8" s="1" customFormat="1" ht="16.899999999999999" customHeight="1">
      <c r="B137" s="31"/>
      <c r="C137" s="173" t="s">
        <v>1</v>
      </c>
      <c r="D137" s="173" t="s">
        <v>406</v>
      </c>
      <c r="E137" s="16" t="s">
        <v>1</v>
      </c>
      <c r="F137" s="174">
        <v>1.76</v>
      </c>
      <c r="H137" s="31"/>
    </row>
    <row r="138" spans="2:8" s="1" customFormat="1" ht="16.899999999999999" customHeight="1">
      <c r="B138" s="31"/>
      <c r="C138" s="173" t="s">
        <v>1</v>
      </c>
      <c r="D138" s="173" t="s">
        <v>407</v>
      </c>
      <c r="E138" s="16" t="s">
        <v>1</v>
      </c>
      <c r="F138" s="174">
        <v>27.56</v>
      </c>
      <c r="H138" s="31"/>
    </row>
    <row r="139" spans="2:8" s="1" customFormat="1" ht="16.899999999999999" customHeight="1">
      <c r="B139" s="31"/>
      <c r="C139" s="173" t="s">
        <v>1</v>
      </c>
      <c r="D139" s="173" t="s">
        <v>408</v>
      </c>
      <c r="E139" s="16" t="s">
        <v>1</v>
      </c>
      <c r="F139" s="174">
        <v>-4.4749999999999996</v>
      </c>
      <c r="H139" s="31"/>
    </row>
    <row r="140" spans="2:8" s="1" customFormat="1" ht="16.899999999999999" customHeight="1">
      <c r="B140" s="31"/>
      <c r="C140" s="173" t="s">
        <v>1</v>
      </c>
      <c r="D140" s="173" t="s">
        <v>409</v>
      </c>
      <c r="E140" s="16" t="s">
        <v>1</v>
      </c>
      <c r="F140" s="174">
        <v>2.4500000000000002</v>
      </c>
      <c r="H140" s="31"/>
    </row>
    <row r="141" spans="2:8" s="1" customFormat="1" ht="16.899999999999999" customHeight="1">
      <c r="B141" s="31"/>
      <c r="C141" s="173" t="s">
        <v>1</v>
      </c>
      <c r="D141" s="173" t="s">
        <v>400</v>
      </c>
      <c r="E141" s="16" t="s">
        <v>1</v>
      </c>
      <c r="F141" s="174">
        <v>0.86299999999999999</v>
      </c>
      <c r="H141" s="31"/>
    </row>
    <row r="142" spans="2:8" s="1" customFormat="1" ht="16.899999999999999" customHeight="1">
      <c r="B142" s="31"/>
      <c r="C142" s="173" t="s">
        <v>1</v>
      </c>
      <c r="D142" s="173" t="s">
        <v>410</v>
      </c>
      <c r="E142" s="16" t="s">
        <v>1</v>
      </c>
      <c r="F142" s="174">
        <v>3.85</v>
      </c>
      <c r="H142" s="31"/>
    </row>
    <row r="143" spans="2:8" s="1" customFormat="1" ht="16.899999999999999" customHeight="1">
      <c r="B143" s="31"/>
      <c r="C143" s="173" t="s">
        <v>1</v>
      </c>
      <c r="D143" s="173" t="s">
        <v>411</v>
      </c>
      <c r="E143" s="16" t="s">
        <v>1</v>
      </c>
      <c r="F143" s="174">
        <v>10.66</v>
      </c>
      <c r="H143" s="31"/>
    </row>
    <row r="144" spans="2:8" s="1" customFormat="1" ht="16.899999999999999" customHeight="1">
      <c r="B144" s="31"/>
      <c r="C144" s="173" t="s">
        <v>1</v>
      </c>
      <c r="D144" s="173" t="s">
        <v>412</v>
      </c>
      <c r="E144" s="16" t="s">
        <v>1</v>
      </c>
      <c r="F144" s="174">
        <v>-1.7390000000000001</v>
      </c>
      <c r="H144" s="31"/>
    </row>
    <row r="145" spans="2:8" s="1" customFormat="1" ht="16.899999999999999" customHeight="1">
      <c r="B145" s="31"/>
      <c r="C145" s="173" t="s">
        <v>1</v>
      </c>
      <c r="D145" s="173" t="s">
        <v>327</v>
      </c>
      <c r="E145" s="16" t="s">
        <v>1</v>
      </c>
      <c r="F145" s="174">
        <v>0.45</v>
      </c>
      <c r="H145" s="31"/>
    </row>
    <row r="146" spans="2:8" s="1" customFormat="1" ht="16.899999999999999" customHeight="1">
      <c r="B146" s="31"/>
      <c r="C146" s="173" t="s">
        <v>1</v>
      </c>
      <c r="D146" s="173" t="s">
        <v>138</v>
      </c>
      <c r="E146" s="16" t="s">
        <v>1</v>
      </c>
      <c r="F146" s="174">
        <v>0</v>
      </c>
      <c r="H146" s="31"/>
    </row>
    <row r="147" spans="2:8" s="1" customFormat="1" ht="16.899999999999999" customHeight="1">
      <c r="B147" s="31"/>
      <c r="C147" s="173" t="s">
        <v>1</v>
      </c>
      <c r="D147" s="173" t="s">
        <v>413</v>
      </c>
      <c r="E147" s="16" t="s">
        <v>1</v>
      </c>
      <c r="F147" s="174">
        <v>28.75</v>
      </c>
      <c r="H147" s="31"/>
    </row>
    <row r="148" spans="2:8" s="1" customFormat="1" ht="16.899999999999999" customHeight="1">
      <c r="B148" s="31"/>
      <c r="C148" s="173" t="s">
        <v>1</v>
      </c>
      <c r="D148" s="173" t="s">
        <v>414</v>
      </c>
      <c r="E148" s="16" t="s">
        <v>1</v>
      </c>
      <c r="F148" s="174">
        <v>-5.3819999999999997</v>
      </c>
      <c r="H148" s="31"/>
    </row>
    <row r="149" spans="2:8" s="1" customFormat="1" ht="16.899999999999999" customHeight="1">
      <c r="B149" s="31"/>
      <c r="C149" s="173" t="s">
        <v>1</v>
      </c>
      <c r="D149" s="173" t="s">
        <v>415</v>
      </c>
      <c r="E149" s="16" t="s">
        <v>1</v>
      </c>
      <c r="F149" s="174">
        <v>2.3199999999999998</v>
      </c>
      <c r="H149" s="31"/>
    </row>
    <row r="150" spans="2:8" s="1" customFormat="1" ht="16.899999999999999" customHeight="1">
      <c r="B150" s="31"/>
      <c r="C150" s="173" t="s">
        <v>1</v>
      </c>
      <c r="D150" s="173" t="s">
        <v>388</v>
      </c>
      <c r="E150" s="16" t="s">
        <v>1</v>
      </c>
      <c r="F150" s="174">
        <v>19.5</v>
      </c>
      <c r="H150" s="31"/>
    </row>
    <row r="151" spans="2:8" s="1" customFormat="1" ht="16.899999999999999" customHeight="1">
      <c r="B151" s="31"/>
      <c r="C151" s="173" t="s">
        <v>1</v>
      </c>
      <c r="D151" s="173" t="s">
        <v>387</v>
      </c>
      <c r="E151" s="16" t="s">
        <v>1</v>
      </c>
      <c r="F151" s="174">
        <v>-4.6520000000000001</v>
      </c>
      <c r="H151" s="31"/>
    </row>
    <row r="152" spans="2:8" s="1" customFormat="1" ht="16.899999999999999" customHeight="1">
      <c r="B152" s="31"/>
      <c r="C152" s="173" t="s">
        <v>1</v>
      </c>
      <c r="D152" s="173" t="s">
        <v>416</v>
      </c>
      <c r="E152" s="16" t="s">
        <v>1</v>
      </c>
      <c r="F152" s="174">
        <v>0.77</v>
      </c>
      <c r="H152" s="31"/>
    </row>
    <row r="153" spans="2:8" s="1" customFormat="1" ht="16.899999999999999" customHeight="1">
      <c r="B153" s="31"/>
      <c r="C153" s="173" t="s">
        <v>1</v>
      </c>
      <c r="D153" s="173" t="s">
        <v>417</v>
      </c>
      <c r="E153" s="16" t="s">
        <v>1</v>
      </c>
      <c r="F153" s="174">
        <v>1.89</v>
      </c>
      <c r="H153" s="31"/>
    </row>
    <row r="154" spans="2:8" s="1" customFormat="1" ht="16.899999999999999" customHeight="1">
      <c r="B154" s="31"/>
      <c r="C154" s="173" t="s">
        <v>1</v>
      </c>
      <c r="D154" s="173" t="s">
        <v>418</v>
      </c>
      <c r="E154" s="16" t="s">
        <v>1</v>
      </c>
      <c r="F154" s="174">
        <v>0.63</v>
      </c>
      <c r="H154" s="31"/>
    </row>
    <row r="155" spans="2:8" s="1" customFormat="1" ht="16.899999999999999" customHeight="1">
      <c r="B155" s="31"/>
      <c r="C155" s="173" t="s">
        <v>1</v>
      </c>
      <c r="D155" s="173" t="s">
        <v>419</v>
      </c>
      <c r="E155" s="16" t="s">
        <v>1</v>
      </c>
      <c r="F155" s="174">
        <v>38.5</v>
      </c>
      <c r="H155" s="31"/>
    </row>
    <row r="156" spans="2:8" s="1" customFormat="1" ht="16.899999999999999" customHeight="1">
      <c r="B156" s="31"/>
      <c r="C156" s="173" t="s">
        <v>1</v>
      </c>
      <c r="D156" s="173" t="s">
        <v>420</v>
      </c>
      <c r="E156" s="16" t="s">
        <v>1</v>
      </c>
      <c r="F156" s="174">
        <v>-4.6459999999999999</v>
      </c>
      <c r="H156" s="31"/>
    </row>
    <row r="157" spans="2:8" s="1" customFormat="1" ht="16.899999999999999" customHeight="1">
      <c r="B157" s="31"/>
      <c r="C157" s="173" t="s">
        <v>1</v>
      </c>
      <c r="D157" s="173" t="s">
        <v>399</v>
      </c>
      <c r="E157" s="16" t="s">
        <v>1</v>
      </c>
      <c r="F157" s="174">
        <v>1.1599999999999999</v>
      </c>
      <c r="H157" s="31"/>
    </row>
    <row r="158" spans="2:8" s="1" customFormat="1" ht="16.899999999999999" customHeight="1">
      <c r="B158" s="31"/>
      <c r="C158" s="173" t="s">
        <v>1</v>
      </c>
      <c r="D158" s="173" t="s">
        <v>421</v>
      </c>
      <c r="E158" s="16" t="s">
        <v>1</v>
      </c>
      <c r="F158" s="174">
        <v>1</v>
      </c>
      <c r="H158" s="31"/>
    </row>
    <row r="159" spans="2:8" s="1" customFormat="1" ht="16.899999999999999" customHeight="1">
      <c r="B159" s="31"/>
      <c r="C159" s="173" t="s">
        <v>1</v>
      </c>
      <c r="D159" s="173" t="s">
        <v>220</v>
      </c>
      <c r="E159" s="16" t="s">
        <v>1</v>
      </c>
      <c r="F159" s="174">
        <v>25</v>
      </c>
      <c r="H159" s="31"/>
    </row>
    <row r="160" spans="2:8" s="1" customFormat="1" ht="16.899999999999999" customHeight="1">
      <c r="B160" s="31"/>
      <c r="C160" s="173" t="s">
        <v>395</v>
      </c>
      <c r="D160" s="173" t="s">
        <v>347</v>
      </c>
      <c r="E160" s="16" t="s">
        <v>1</v>
      </c>
      <c r="F160" s="174">
        <v>277.07499999999999</v>
      </c>
      <c r="H160" s="31"/>
    </row>
    <row r="161" spans="2:8" s="1" customFormat="1" ht="16.899999999999999" customHeight="1">
      <c r="B161" s="31"/>
      <c r="C161" s="169" t="s">
        <v>422</v>
      </c>
      <c r="D161" s="170" t="s">
        <v>1</v>
      </c>
      <c r="E161" s="171" t="s">
        <v>1</v>
      </c>
      <c r="F161" s="172">
        <v>60.4</v>
      </c>
      <c r="H161" s="31"/>
    </row>
    <row r="162" spans="2:8" s="1" customFormat="1" ht="16.899999999999999" customHeight="1">
      <c r="B162" s="31"/>
      <c r="C162" s="173" t="s">
        <v>1</v>
      </c>
      <c r="D162" s="173" t="s">
        <v>136</v>
      </c>
      <c r="E162" s="16" t="s">
        <v>1</v>
      </c>
      <c r="F162" s="174">
        <v>0</v>
      </c>
      <c r="H162" s="31"/>
    </row>
    <row r="163" spans="2:8" s="1" customFormat="1" ht="16.899999999999999" customHeight="1">
      <c r="B163" s="31"/>
      <c r="C163" s="173" t="s">
        <v>1</v>
      </c>
      <c r="D163" s="173" t="s">
        <v>309</v>
      </c>
      <c r="E163" s="16" t="s">
        <v>1</v>
      </c>
      <c r="F163" s="174">
        <v>17.7</v>
      </c>
      <c r="H163" s="31"/>
    </row>
    <row r="164" spans="2:8" s="1" customFormat="1" ht="16.899999999999999" customHeight="1">
      <c r="B164" s="31"/>
      <c r="C164" s="173" t="s">
        <v>1</v>
      </c>
      <c r="D164" s="173" t="s">
        <v>371</v>
      </c>
      <c r="E164" s="16" t="s">
        <v>1</v>
      </c>
      <c r="F164" s="174">
        <v>27.4</v>
      </c>
      <c r="H164" s="31"/>
    </row>
    <row r="165" spans="2:8" s="1" customFormat="1" ht="16.899999999999999" customHeight="1">
      <c r="B165" s="31"/>
      <c r="C165" s="173" t="s">
        <v>1</v>
      </c>
      <c r="D165" s="173" t="s">
        <v>372</v>
      </c>
      <c r="E165" s="16" t="s">
        <v>1</v>
      </c>
      <c r="F165" s="174">
        <v>12</v>
      </c>
      <c r="H165" s="31"/>
    </row>
    <row r="166" spans="2:8" s="1" customFormat="1" ht="16.899999999999999" customHeight="1">
      <c r="B166" s="31"/>
      <c r="C166" s="173" t="s">
        <v>1</v>
      </c>
      <c r="D166" s="173" t="s">
        <v>314</v>
      </c>
      <c r="E166" s="16" t="s">
        <v>1</v>
      </c>
      <c r="F166" s="174">
        <v>1.5</v>
      </c>
      <c r="H166" s="31"/>
    </row>
    <row r="167" spans="2:8" s="1" customFormat="1" ht="16.899999999999999" customHeight="1">
      <c r="B167" s="31"/>
      <c r="C167" s="173" t="s">
        <v>1</v>
      </c>
      <c r="D167" s="173" t="s">
        <v>315</v>
      </c>
      <c r="E167" s="16" t="s">
        <v>1</v>
      </c>
      <c r="F167" s="174">
        <v>1.8</v>
      </c>
      <c r="H167" s="31"/>
    </row>
    <row r="168" spans="2:8" s="1" customFormat="1" ht="16.899999999999999" customHeight="1">
      <c r="B168" s="31"/>
      <c r="C168" s="173" t="s">
        <v>422</v>
      </c>
      <c r="D168" s="173" t="s">
        <v>140</v>
      </c>
      <c r="E168" s="16" t="s">
        <v>1</v>
      </c>
      <c r="F168" s="174">
        <v>60.4</v>
      </c>
      <c r="H168" s="31"/>
    </row>
    <row r="169" spans="2:8" s="1" customFormat="1" ht="7.35" customHeight="1">
      <c r="B169" s="42"/>
      <c r="C169" s="43"/>
      <c r="D169" s="43"/>
      <c r="E169" s="43"/>
      <c r="F169" s="43"/>
      <c r="G169" s="43"/>
      <c r="H169" s="31"/>
    </row>
    <row r="170" spans="2:8" s="1" customFormat="1"/>
  </sheetData>
  <sheetProtection algorithmName="SHA-512" hashValue="XKVfCi7gC7cSk44VDu0LQkrx16PnDcdd4BU/91ElfUpX8AIVvvmn4DR08tPzbPCKDWhAMl5GjUBuuwxw4a2cpA==" saltValue="5NLXJqI9wDbnWSKS08iUB/h+W9g4ggfE4WaAxLURIQam7CVNiI4zz09DIBGoHbrkMgkhNE1o3tLzDSHZKgd3r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007 - Vybavení </vt:lpstr>
      <vt:lpstr>Seznam figur</vt:lpstr>
      <vt:lpstr>'007 - Vybavení '!Názvy_tisku</vt:lpstr>
      <vt:lpstr>'Rekapitulace stavby'!Názvy_tisku</vt:lpstr>
      <vt:lpstr>'Seznam figur'!Názvy_tisku</vt:lpstr>
      <vt:lpstr>'007 - Vybavení 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KROS-PC\KROS</dc:creator>
  <cp:lastModifiedBy>Michaela</cp:lastModifiedBy>
  <dcterms:created xsi:type="dcterms:W3CDTF">2023-05-15T13:28:08Z</dcterms:created>
  <dcterms:modified xsi:type="dcterms:W3CDTF">2023-05-22T13:10:57Z</dcterms:modified>
</cp:coreProperties>
</file>